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20385" windowHeight="8520" firstSheet="13" activeTab="17"/>
  </bookViews>
  <sheets>
    <sheet name="1.一般公共财政收入预算表" sheetId="2" r:id="rId1"/>
    <sheet name="2.一般公共财政支出预算表" sheetId="18" r:id="rId2"/>
    <sheet name="3.一般公共预算本级支出表" sheetId="21" r:id="rId3"/>
    <sheet name="4.一般公共预算基本支出表" sheetId="19" r:id="rId4"/>
    <sheet name="5.一般公共预算税收返还、转移支付表" sheetId="3" r:id="rId5"/>
    <sheet name="税收 (2)" sheetId="4" state="hidden" r:id="rId6"/>
    <sheet name="税收" sheetId="6" state="hidden" r:id="rId7"/>
    <sheet name="专项转移支付支出" sheetId="7" state="hidden" r:id="rId8"/>
    <sheet name="6.政府性基金收支预算表" sheetId="27" r:id="rId9"/>
    <sheet name="7.政府性基金收入预算表" sheetId="29" r:id="rId10"/>
    <sheet name="8.政府性基金支出预算表" sheetId="28" r:id="rId11"/>
    <sheet name="9.国有资本经营预算收支表" sheetId="30" r:id="rId12"/>
    <sheet name="10.国有资本经营收入表" sheetId="31" r:id="rId13"/>
    <sheet name="11.国有资本经营支出表" sheetId="32" r:id="rId14"/>
    <sheet name="12.社保基金收支表" sheetId="24" r:id="rId15"/>
    <sheet name="13.社保基金收入表" sheetId="26" r:id="rId16"/>
    <sheet name="14.社保基金支出表" sheetId="25" r:id="rId17"/>
    <sheet name="15.政府债务限额表" sheetId="22" r:id="rId18"/>
    <sheet name="16.政府债务余额表" sheetId="23" r:id="rId19"/>
    <sheet name="支出分项明细表" sheetId="15" state="hidden" r:id="rId20"/>
  </sheets>
  <externalReferences>
    <externalReference r:id="rId21"/>
    <externalReference r:id="rId22"/>
    <externalReference r:id="rId23"/>
  </externalReferences>
  <definedNames>
    <definedName name="_">#REF!</definedName>
    <definedName name="_6_其他">#REF!</definedName>
    <definedName name="_xlnm._FilterDatabase" localSheetId="19" hidden="1">支出分项明细表!$A$9:$L$127</definedName>
    <definedName name="_xlnm._FilterDatabase" localSheetId="7" hidden="1">专项转移支付支出!$A$3:$F$25</definedName>
    <definedName name="_Order1" hidden="1">255</definedName>
    <definedName name="_Order2" hidden="1">255</definedName>
    <definedName name="BM8_SelectZBM.BM8_ZBMChangeKMM">[1]!BM8_SelectZBM.BM8_ZBMChangeKMM</definedName>
    <definedName name="BM8_SelectZBM.BM8_ZBMminusOption">[1]!BM8_SelectZBM.BM8_ZBMminusOption</definedName>
    <definedName name="BM8_SelectZBM.BM8_ZBMSumOption">[1]!BM8_SelectZBM.BM8_ZBMSumOption</definedName>
    <definedName name="_xlnm.Database" localSheetId="12" hidden="1">#REF!</definedName>
    <definedName name="_xlnm.Database" localSheetId="13" hidden="1">#REF!</definedName>
    <definedName name="_xlnm.Database" localSheetId="11" hidden="1">#REF!</definedName>
    <definedName name="_xlnm.Print_Area" localSheetId="13" hidden="1">'11.国有资本经营支出表'!$A$2:$E$13</definedName>
    <definedName name="_xlnm.Print_Area" localSheetId="2">'3.一般公共预算本级支出表'!$A$2:$F$418</definedName>
    <definedName name="_xlnm.Print_Area" localSheetId="3">'4.一般公共预算基本支出表'!$A$2:$D$33</definedName>
    <definedName name="_xlnm.Print_Area" localSheetId="8">'6.政府性基金收支预算表'!$A$2:$F$36</definedName>
    <definedName name="_xlnm.Print_Area" localSheetId="9">'7.政府性基金收入预算表'!$A$2:$B$36</definedName>
    <definedName name="_xlnm.Print_Area" localSheetId="10">'8.政府性基金支出预算表'!$A$2:$P$14</definedName>
    <definedName name="_xlnm.Print_Area" localSheetId="11">'9.国有资本经营预算收支表'!$A$2:$D$21</definedName>
    <definedName name="_xlnm.Print_Area" hidden="1">#N/A</definedName>
    <definedName name="_xlnm.Print_Titles" localSheetId="0">'1.一般公共财政收入预算表'!$4:$5</definedName>
    <definedName name="_xlnm.Print_Titles" localSheetId="1">'2.一般公共财政支出预算表'!$2:$4</definedName>
    <definedName name="_xlnm.Print_Titles" localSheetId="2">'3.一般公共预算本级支出表'!$A$2:$IL$5</definedName>
    <definedName name="_xlnm.Print_Titles" localSheetId="3">'4.一般公共预算基本支出表'!$2:$6</definedName>
    <definedName name="_xlnm.Print_Titles" localSheetId="8">'6.政府性基金收支预算表'!$2:$5</definedName>
    <definedName name="_xlnm.Print_Titles" localSheetId="9">'7.政府性基金收入预算表'!$2:$5</definedName>
    <definedName name="_xlnm.Print_Titles" localSheetId="10">'8.政府性基金支出预算表'!$2:$5</definedName>
    <definedName name="_xlnm.Print_Titles" localSheetId="6">税收!$3:$4</definedName>
    <definedName name="_xlnm.Print_Titles" localSheetId="5">'税收 (2)'!$3:$4</definedName>
    <definedName name="_xlnm.Print_Titles" localSheetId="7">专项转移支付支出!$1:$3</definedName>
    <definedName name="_xlnm.Print_Titles" hidden="1">#N/A</definedName>
    <definedName name="QUERY2">#REF!</definedName>
    <definedName name="本级支执222">#REF!</definedName>
    <definedName name="地区名称" localSheetId="12">#REF!</definedName>
    <definedName name="地区名称" localSheetId="13">#REF!</definedName>
    <definedName name="地区名称" localSheetId="11">#REF!</definedName>
    <definedName name="地区名称">#REF!</definedName>
    <definedName name="购车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式">#REF!</definedName>
    <definedName name="下级指标">[2]单位指标查询!$A$3:$O$240</definedName>
    <definedName name="预算支出指标帐">#REF!</definedName>
  </definedNames>
  <calcPr calcId="125725"/>
</workbook>
</file>

<file path=xl/calcChain.xml><?xml version="1.0" encoding="utf-8"?>
<calcChain xmlns="http://schemas.openxmlformats.org/spreadsheetml/2006/main">
  <c r="B6" i="2"/>
  <c r="D6"/>
  <c r="F6"/>
  <c r="G8"/>
  <c r="C10"/>
  <c r="C11"/>
  <c r="E11"/>
  <c r="E6" s="1"/>
  <c r="E29" s="1"/>
  <c r="G11"/>
  <c r="C12"/>
  <c r="G12"/>
  <c r="C13"/>
  <c r="E13"/>
  <c r="G13"/>
  <c r="G6" s="1"/>
  <c r="G29" s="1"/>
  <c r="C14"/>
  <c r="E14"/>
  <c r="G14"/>
  <c r="E15"/>
  <c r="E16"/>
  <c r="E17"/>
  <c r="E18"/>
  <c r="E20"/>
  <c r="E21"/>
  <c r="B22"/>
  <c r="C22"/>
  <c r="D22"/>
  <c r="D29" s="1"/>
  <c r="F22"/>
  <c r="F29" s="1"/>
  <c r="G22"/>
  <c r="E23"/>
  <c r="E22" s="1"/>
  <c r="E24"/>
  <c r="E25"/>
  <c r="E27"/>
  <c r="B29"/>
  <c r="C32"/>
  <c r="C31" s="1"/>
  <c r="B44" s="1"/>
  <c r="C33"/>
  <c r="E33"/>
  <c r="E31" s="1"/>
  <c r="F33"/>
  <c r="G33"/>
  <c r="G31" s="1"/>
  <c r="C34"/>
  <c r="E34"/>
  <c r="F34"/>
  <c r="G34"/>
  <c r="C35"/>
  <c r="E35"/>
  <c r="F35"/>
  <c r="G35"/>
  <c r="C37"/>
  <c r="F37"/>
  <c r="G37" s="1"/>
  <c r="C38"/>
  <c r="C39"/>
  <c r="C40"/>
  <c r="E40"/>
  <c r="E36" s="1"/>
  <c r="F40"/>
  <c r="G40" s="1"/>
  <c r="C41"/>
  <c r="E41"/>
  <c r="F41"/>
  <c r="G41" s="1"/>
  <c r="C42"/>
  <c r="E42"/>
  <c r="F42"/>
  <c r="G42" s="1"/>
  <c r="C43"/>
  <c r="E43"/>
  <c r="F43"/>
  <c r="G43" s="1"/>
  <c r="B47"/>
  <c r="C6" i="18"/>
  <c r="C18"/>
  <c r="C5" s="1"/>
  <c r="C27"/>
  <c r="C39"/>
  <c r="C51"/>
  <c r="C62"/>
  <c r="C73"/>
  <c r="C85"/>
  <c r="C94"/>
  <c r="C104"/>
  <c r="C119"/>
  <c r="C128"/>
  <c r="C139"/>
  <c r="C151"/>
  <c r="C161"/>
  <c r="C174"/>
  <c r="C181"/>
  <c r="C188"/>
  <c r="C197"/>
  <c r="C203"/>
  <c r="C210"/>
  <c r="C218"/>
  <c r="C225"/>
  <c r="C231"/>
  <c r="C237"/>
  <c r="C243"/>
  <c r="C249"/>
  <c r="C255"/>
  <c r="C257"/>
  <c r="C259"/>
  <c r="C266"/>
  <c r="C258" s="1"/>
  <c r="C269"/>
  <c r="C276"/>
  <c r="C282"/>
  <c r="C286"/>
  <c r="C288"/>
  <c r="C293"/>
  <c r="C296"/>
  <c r="C295" s="1"/>
  <c r="C298"/>
  <c r="C300"/>
  <c r="C302"/>
  <c r="C311"/>
  <c r="C314"/>
  <c r="C313" s="1"/>
  <c r="C324"/>
  <c r="C346"/>
  <c r="C353"/>
  <c r="C365"/>
  <c r="C374"/>
  <c r="C388"/>
  <c r="C397"/>
  <c r="C406"/>
  <c r="C414"/>
  <c r="C422"/>
  <c r="C431"/>
  <c r="C435"/>
  <c r="C440"/>
  <c r="C434" s="1"/>
  <c r="C449"/>
  <c r="C456"/>
  <c r="C462"/>
  <c r="C466"/>
  <c r="C470"/>
  <c r="C474"/>
  <c r="C480"/>
  <c r="C487"/>
  <c r="C490"/>
  <c r="C489" s="1"/>
  <c r="C495"/>
  <c r="C504"/>
  <c r="C510"/>
  <c r="C516"/>
  <c r="C521"/>
  <c r="C526"/>
  <c r="C533"/>
  <c r="C537"/>
  <c r="C540"/>
  <c r="C546"/>
  <c r="C560"/>
  <c r="C545" s="1"/>
  <c r="C568"/>
  <c r="C579"/>
  <c r="C590"/>
  <c r="C595"/>
  <c r="C609"/>
  <c r="C594" s="1"/>
  <c r="C620"/>
  <c r="C622"/>
  <c r="C631"/>
  <c r="C635"/>
  <c r="C645"/>
  <c r="C653"/>
  <c r="C659"/>
  <c r="C666"/>
  <c r="C675"/>
  <c r="C680"/>
  <c r="C685"/>
  <c r="C688"/>
  <c r="C691"/>
  <c r="C694"/>
  <c r="C697"/>
  <c r="C700"/>
  <c r="C704"/>
  <c r="C709"/>
  <c r="C712"/>
  <c r="C711" s="1"/>
  <c r="C717"/>
  <c r="C730"/>
  <c r="C734"/>
  <c r="C746"/>
  <c r="C749"/>
  <c r="C753"/>
  <c r="C763"/>
  <c r="C768"/>
  <c r="C774"/>
  <c r="C778"/>
  <c r="C781"/>
  <c r="C784"/>
  <c r="C793"/>
  <c r="C783" s="1"/>
  <c r="C797"/>
  <c r="C806"/>
  <c r="C812"/>
  <c r="C818"/>
  <c r="C824"/>
  <c r="C827"/>
  <c r="C830"/>
  <c r="C832"/>
  <c r="C834"/>
  <c r="C840"/>
  <c r="C842"/>
  <c r="C844"/>
  <c r="C859"/>
  <c r="C862"/>
  <c r="C874"/>
  <c r="C861" s="1"/>
  <c r="C876"/>
  <c r="C879"/>
  <c r="C881"/>
  <c r="C883"/>
  <c r="C886"/>
  <c r="C885" s="1"/>
  <c r="C912"/>
  <c r="C940"/>
  <c r="C968"/>
  <c r="C979"/>
  <c r="C990"/>
  <c r="C996"/>
  <c r="C1003"/>
  <c r="C1010"/>
  <c r="C1014"/>
  <c r="C1018"/>
  <c r="C1017" s="1"/>
  <c r="C1041"/>
  <c r="C1051"/>
  <c r="C1061"/>
  <c r="C1066"/>
  <c r="C1073"/>
  <c r="C1078"/>
  <c r="C1082"/>
  <c r="C1081" s="1"/>
  <c r="C1092"/>
  <c r="C1108"/>
  <c r="C1113"/>
  <c r="C1127"/>
  <c r="C1136"/>
  <c r="C1143"/>
  <c r="C1150"/>
  <c r="C1158"/>
  <c r="C1157" s="1"/>
  <c r="C1168"/>
  <c r="C1175"/>
  <c r="C1181"/>
  <c r="C1185"/>
  <c r="C1184" s="1"/>
  <c r="C1192"/>
  <c r="C1202"/>
  <c r="C1208"/>
  <c r="C1211"/>
  <c r="C1213"/>
  <c r="C1224"/>
  <c r="C1223" s="1"/>
  <c r="C1244"/>
  <c r="C1264"/>
  <c r="C1273"/>
  <c r="C1286"/>
  <c r="C1301"/>
  <c r="C1304"/>
  <c r="C1303" s="1"/>
  <c r="C1313"/>
  <c r="C1317"/>
  <c r="C1322"/>
  <c r="C1321" s="1"/>
  <c r="C1337"/>
  <c r="C1351"/>
  <c r="C1357"/>
  <c r="C1363"/>
  <c r="C1376"/>
  <c r="C1375" s="1"/>
  <c r="C1381"/>
  <c r="C1378" s="1"/>
  <c r="C1386"/>
  <c r="B9" i="3"/>
  <c r="B27" s="1"/>
  <c r="B5" i="4"/>
  <c r="D5"/>
  <c r="F7"/>
  <c r="F5" s="1"/>
  <c r="F28" s="1"/>
  <c r="C9"/>
  <c r="C10"/>
  <c r="E10"/>
  <c r="E5" s="1"/>
  <c r="E28" s="1"/>
  <c r="G10"/>
  <c r="C11"/>
  <c r="G11"/>
  <c r="C12"/>
  <c r="E12"/>
  <c r="G12"/>
  <c r="C13"/>
  <c r="E13"/>
  <c r="G13"/>
  <c r="E14"/>
  <c r="E15"/>
  <c r="E16"/>
  <c r="E17"/>
  <c r="E19"/>
  <c r="E20"/>
  <c r="B21"/>
  <c r="C21"/>
  <c r="D21"/>
  <c r="D28" s="1"/>
  <c r="F21"/>
  <c r="G21"/>
  <c r="E22"/>
  <c r="E21" s="1"/>
  <c r="E23"/>
  <c r="E24"/>
  <c r="E26"/>
  <c r="B28"/>
  <c r="C31"/>
  <c r="C30" s="1"/>
  <c r="B43" s="1"/>
  <c r="C32"/>
  <c r="E32"/>
  <c r="E30" s="1"/>
  <c r="C33"/>
  <c r="E33"/>
  <c r="F33"/>
  <c r="G33"/>
  <c r="C34"/>
  <c r="E34"/>
  <c r="F34"/>
  <c r="G34"/>
  <c r="C36"/>
  <c r="F36"/>
  <c r="G36" s="1"/>
  <c r="C37"/>
  <c r="C38"/>
  <c r="C39"/>
  <c r="E39"/>
  <c r="E35" s="1"/>
  <c r="F39"/>
  <c r="G39" s="1"/>
  <c r="C40"/>
  <c r="E40"/>
  <c r="F40"/>
  <c r="G40" s="1"/>
  <c r="C41"/>
  <c r="E41"/>
  <c r="F41"/>
  <c r="G41" s="1"/>
  <c r="C42"/>
  <c r="E42"/>
  <c r="F42"/>
  <c r="G42" s="1"/>
  <c r="B46"/>
  <c r="B5" i="6"/>
  <c r="D5"/>
  <c r="F5"/>
  <c r="G7"/>
  <c r="C9"/>
  <c r="C10"/>
  <c r="E10"/>
  <c r="E5" s="1"/>
  <c r="E28" s="1"/>
  <c r="G10"/>
  <c r="C11"/>
  <c r="G11"/>
  <c r="C12"/>
  <c r="E12"/>
  <c r="G12"/>
  <c r="G5" s="1"/>
  <c r="G28" s="1"/>
  <c r="C13"/>
  <c r="E13"/>
  <c r="G13"/>
  <c r="E14"/>
  <c r="E15"/>
  <c r="E16"/>
  <c r="E17"/>
  <c r="E19"/>
  <c r="E20"/>
  <c r="B21"/>
  <c r="C21"/>
  <c r="D21"/>
  <c r="D28" s="1"/>
  <c r="F21"/>
  <c r="F28" s="1"/>
  <c r="G21"/>
  <c r="E22"/>
  <c r="E21" s="1"/>
  <c r="E23"/>
  <c r="E24"/>
  <c r="E26"/>
  <c r="B28"/>
  <c r="C31"/>
  <c r="C30" s="1"/>
  <c r="B43" s="1"/>
  <c r="C32"/>
  <c r="E32"/>
  <c r="E30" s="1"/>
  <c r="F32"/>
  <c r="G32"/>
  <c r="G30" s="1"/>
  <c r="C33"/>
  <c r="E33"/>
  <c r="F33"/>
  <c r="G33"/>
  <c r="C34"/>
  <c r="E34"/>
  <c r="F34"/>
  <c r="G34"/>
  <c r="C36"/>
  <c r="F36"/>
  <c r="G36" s="1"/>
  <c r="C37"/>
  <c r="C38"/>
  <c r="C39"/>
  <c r="E39"/>
  <c r="E35" s="1"/>
  <c r="F39"/>
  <c r="G39" s="1"/>
  <c r="C40"/>
  <c r="E40"/>
  <c r="F40"/>
  <c r="G40" s="1"/>
  <c r="C41"/>
  <c r="E41"/>
  <c r="F41"/>
  <c r="G41" s="1"/>
  <c r="C42"/>
  <c r="E42"/>
  <c r="F42"/>
  <c r="G42" s="1"/>
  <c r="B46"/>
  <c r="F46"/>
  <c r="E7" i="7"/>
  <c r="E11"/>
  <c r="E25" s="1"/>
  <c r="E15"/>
  <c r="E19"/>
  <c r="E22"/>
  <c r="E24"/>
  <c r="D34" i="27"/>
  <c r="F34"/>
  <c r="B7" i="29"/>
  <c r="B6" i="30"/>
  <c r="B19" s="1"/>
  <c r="B21" s="1"/>
  <c r="B10"/>
  <c r="B14"/>
  <c r="B16"/>
  <c r="B18"/>
  <c r="D19"/>
  <c r="D21"/>
  <c r="B17" i="31"/>
  <c r="B11" i="32"/>
  <c r="B12" s="1"/>
  <c r="C12"/>
  <c r="D12"/>
  <c r="E12"/>
  <c r="G6" i="22"/>
  <c r="I6"/>
  <c r="B7" i="15"/>
  <c r="D8"/>
  <c r="F8"/>
  <c r="B8" s="1"/>
  <c r="G8"/>
  <c r="I8"/>
  <c r="J8"/>
  <c r="B9"/>
  <c r="G35" i="6" l="1"/>
  <c r="F43" s="1"/>
  <c r="D43"/>
  <c r="G35" i="4"/>
  <c r="D43"/>
  <c r="G36" i="2"/>
  <c r="F44"/>
  <c r="D44"/>
  <c r="C1391" i="18"/>
  <c r="F32" i="4"/>
  <c r="G32" s="1"/>
  <c r="G30" s="1"/>
  <c r="G7"/>
  <c r="G5" s="1"/>
  <c r="G28" s="1"/>
  <c r="F43" s="1"/>
</calcChain>
</file>

<file path=xl/sharedStrings.xml><?xml version="1.0" encoding="utf-8"?>
<sst xmlns="http://schemas.openxmlformats.org/spreadsheetml/2006/main" count="3599" uniqueCount="2116">
  <si>
    <t>单位：万元</t>
  </si>
  <si>
    <t>收  入  项  目</t>
  </si>
  <si>
    <r>
      <rPr>
        <sz val="12"/>
        <rFont val="宋体"/>
        <family val="3"/>
        <charset val="134"/>
      </rPr>
      <t>2016</t>
    </r>
    <r>
      <rPr>
        <sz val="11"/>
        <color indexed="8"/>
        <rFont val="宋体"/>
        <family val="3"/>
        <charset val="134"/>
      </rPr>
      <t>年预算</t>
    </r>
  </si>
  <si>
    <r>
      <rPr>
        <sz val="12"/>
        <rFont val="宋体"/>
        <family val="3"/>
        <charset val="134"/>
      </rPr>
      <t>2017</t>
    </r>
    <r>
      <rPr>
        <sz val="11"/>
        <color indexed="8"/>
        <rFont val="宋体"/>
        <family val="3"/>
        <charset val="134"/>
      </rPr>
      <t>年预算</t>
    </r>
  </si>
  <si>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018年预算</t>
    </r>
  </si>
  <si>
    <t>备    注</t>
  </si>
  <si>
    <t>任务预算数</t>
  </si>
  <si>
    <t>地方留成数</t>
  </si>
  <si>
    <r>
      <rPr>
        <b/>
        <sz val="11"/>
        <rFont val="宋体"/>
        <family val="3"/>
        <charset val="134"/>
      </rPr>
      <t>一、税收收入</t>
    </r>
    <r>
      <rPr>
        <sz val="11"/>
        <rFont val="宋体"/>
        <family val="3"/>
        <charset val="134"/>
      </rPr>
      <t>(附地方留成比例）</t>
    </r>
  </si>
  <si>
    <t>消费税（0%）</t>
  </si>
  <si>
    <t>增值税（37.5%）</t>
  </si>
  <si>
    <t>改征增值税（75%）</t>
  </si>
  <si>
    <r>
      <rPr>
        <sz val="11"/>
        <rFont val="宋体"/>
        <family val="3"/>
        <charset val="134"/>
      </rPr>
      <t>营业税（</t>
    </r>
    <r>
      <rPr>
        <sz val="11"/>
        <rFont val="Times New Roman"/>
        <family val="1"/>
        <charset val="134"/>
      </rPr>
      <t>75%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</si>
  <si>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企业所得税（</t>
    </r>
    <r>
      <rPr>
        <sz val="11"/>
        <rFont val="Times New Roman"/>
        <family val="1"/>
        <charset val="134"/>
      </rPr>
      <t>28%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</si>
  <si>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个人所得税（</t>
    </r>
    <r>
      <rPr>
        <sz val="11"/>
        <rFont val="Times New Roman"/>
        <family val="1"/>
        <charset val="134"/>
      </rPr>
      <t>28%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</si>
  <si>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城镇土地使用税（</t>
    </r>
    <r>
      <rPr>
        <sz val="11"/>
        <rFont val="Times New Roman"/>
        <family val="1"/>
        <charset val="134"/>
      </rPr>
      <t>70%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</si>
  <si>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资源税（</t>
    </r>
    <r>
      <rPr>
        <sz val="11"/>
        <rFont val="Times New Roman"/>
        <family val="1"/>
        <charset val="134"/>
      </rPr>
      <t>75%</t>
    </r>
    <r>
      <rPr>
        <sz val="11"/>
        <rFont val="宋体"/>
        <family val="3"/>
        <charset val="134"/>
      </rPr>
      <t>）</t>
    </r>
  </si>
  <si>
    <t>耕地占用税（100%）</t>
  </si>
  <si>
    <r>
      <rPr>
        <sz val="11"/>
        <rFont val="宋体"/>
        <family val="3"/>
        <charset val="134"/>
      </rPr>
      <t>契</t>
    </r>
    <r>
      <rPr>
        <sz val="11"/>
        <rFont val="Times New Roman"/>
        <family val="1"/>
        <charset val="134"/>
      </rPr>
      <t xml:space="preserve">    </t>
    </r>
    <r>
      <rPr>
        <sz val="11"/>
        <rFont val="宋体"/>
        <family val="3"/>
        <charset val="134"/>
      </rPr>
      <t>税（</t>
    </r>
    <r>
      <rPr>
        <sz val="11"/>
        <rFont val="Times New Roman"/>
        <family val="1"/>
        <charset val="134"/>
      </rPr>
      <t xml:space="preserve">100% </t>
    </r>
    <r>
      <rPr>
        <sz val="11"/>
        <rFont val="宋体"/>
        <family val="3"/>
        <charset val="134"/>
      </rPr>
      <t>）</t>
    </r>
  </si>
  <si>
    <t>城市维护建设税（100%）</t>
  </si>
  <si>
    <r>
      <rPr>
        <sz val="11"/>
        <rFont val="宋体"/>
        <family val="3"/>
        <charset val="134"/>
      </rPr>
      <t>房产税（</t>
    </r>
    <r>
      <rPr>
        <sz val="11"/>
        <rFont val="Times New Roman"/>
        <family val="1"/>
        <charset val="134"/>
      </rPr>
      <t>100%</t>
    </r>
    <r>
      <rPr>
        <sz val="11"/>
        <rFont val="宋体"/>
        <family val="3"/>
        <charset val="134"/>
      </rPr>
      <t>）</t>
    </r>
  </si>
  <si>
    <t>车船税（100%）</t>
  </si>
  <si>
    <t>印花税（100%）</t>
  </si>
  <si>
    <r>
      <rPr>
        <sz val="11"/>
        <rFont val="宋体"/>
        <family val="3"/>
        <charset val="134"/>
      </rPr>
      <t>土地增值税（</t>
    </r>
    <r>
      <rPr>
        <sz val="11"/>
        <rFont val="Times New Roman"/>
        <family val="1"/>
        <charset val="134"/>
      </rPr>
      <t>100%</t>
    </r>
    <r>
      <rPr>
        <sz val="11"/>
        <rFont val="宋体"/>
        <family val="3"/>
        <charset val="134"/>
      </rPr>
      <t>）</t>
    </r>
  </si>
  <si>
    <t>二、非税收入</t>
  </si>
  <si>
    <t>专项收入</t>
  </si>
  <si>
    <t>行政事业性收费收入</t>
  </si>
  <si>
    <t>罚没收入</t>
  </si>
  <si>
    <t>国有资本经营收入</t>
  </si>
  <si>
    <t>国有资源有偿使用收入</t>
  </si>
  <si>
    <t>其他收入</t>
  </si>
  <si>
    <t>收入合计</t>
  </si>
  <si>
    <t>项    目</t>
  </si>
  <si>
    <t>上划数</t>
  </si>
  <si>
    <r>
      <rPr>
        <b/>
        <sz val="11"/>
        <rFont val="宋体"/>
        <family val="3"/>
        <charset val="134"/>
      </rPr>
      <t>三、上划中央收入</t>
    </r>
  </si>
  <si>
    <r>
      <rPr>
        <sz val="11"/>
        <rFont val="宋体"/>
        <family val="3"/>
        <charset val="134"/>
      </rPr>
      <t>上划中央消费税</t>
    </r>
    <r>
      <rPr>
        <sz val="11"/>
        <rFont val="Times New Roman"/>
        <family val="1"/>
        <charset val="134"/>
      </rPr>
      <t>100%</t>
    </r>
  </si>
  <si>
    <t>上划中央增值税50%</t>
  </si>
  <si>
    <r>
      <rPr>
        <sz val="11"/>
        <rFont val="宋体"/>
        <family val="3"/>
        <charset val="134"/>
      </rPr>
      <t>上划中央企业所得税</t>
    </r>
    <r>
      <rPr>
        <sz val="11"/>
        <rFont val="Times New Roman"/>
        <family val="1"/>
        <charset val="134"/>
      </rPr>
      <t>60%</t>
    </r>
  </si>
  <si>
    <r>
      <rPr>
        <sz val="11"/>
        <rFont val="宋体"/>
        <family val="3"/>
        <charset val="134"/>
      </rPr>
      <t>上划中央个人所得税</t>
    </r>
    <r>
      <rPr>
        <sz val="11"/>
        <rFont val="Times New Roman"/>
        <family val="1"/>
        <charset val="134"/>
      </rPr>
      <t>60%</t>
    </r>
  </si>
  <si>
    <r>
      <rPr>
        <b/>
        <sz val="11"/>
        <rFont val="宋体"/>
        <family val="3"/>
        <charset val="134"/>
      </rPr>
      <t>四、上划省收入</t>
    </r>
  </si>
  <si>
    <t>上划省增值税12.5%</t>
  </si>
  <si>
    <t>上划省改征增值税25%</t>
  </si>
  <si>
    <r>
      <rPr>
        <sz val="11"/>
        <rFont val="宋体"/>
        <family val="3"/>
        <charset val="134"/>
      </rPr>
      <t>上划省营业税</t>
    </r>
    <r>
      <rPr>
        <sz val="11"/>
        <rFont val="Times New Roman"/>
        <family val="1"/>
        <charset val="134"/>
      </rPr>
      <t>25%</t>
    </r>
  </si>
  <si>
    <r>
      <rPr>
        <sz val="11"/>
        <rFont val="宋体"/>
        <family val="3"/>
        <charset val="134"/>
      </rPr>
      <t>上划省企业所得税</t>
    </r>
    <r>
      <rPr>
        <sz val="11"/>
        <rFont val="Times New Roman"/>
        <family val="1"/>
        <charset val="134"/>
      </rPr>
      <t>12%</t>
    </r>
  </si>
  <si>
    <r>
      <rPr>
        <sz val="11"/>
        <rFont val="宋体"/>
        <family val="3"/>
        <charset val="134"/>
      </rPr>
      <t>上划省个人所得税</t>
    </r>
    <r>
      <rPr>
        <sz val="11"/>
        <rFont val="Times New Roman"/>
        <family val="1"/>
        <charset val="134"/>
      </rPr>
      <t>12%</t>
    </r>
  </si>
  <si>
    <r>
      <rPr>
        <sz val="11"/>
        <rFont val="宋体"/>
        <family val="3"/>
        <charset val="134"/>
      </rPr>
      <t>上划省资源税</t>
    </r>
    <r>
      <rPr>
        <sz val="11"/>
        <rFont val="Times New Roman"/>
        <family val="1"/>
        <charset val="134"/>
      </rPr>
      <t>25%</t>
    </r>
  </si>
  <si>
    <r>
      <rPr>
        <sz val="11"/>
        <rFont val="宋体"/>
        <family val="3"/>
        <charset val="134"/>
      </rPr>
      <t>上划省城镇土地使用税</t>
    </r>
    <r>
      <rPr>
        <sz val="11"/>
        <rFont val="Times New Roman"/>
        <family val="1"/>
        <charset val="134"/>
      </rPr>
      <t>30%</t>
    </r>
  </si>
  <si>
    <t>五、财政总收入</t>
  </si>
  <si>
    <t>其中：国税部门征收</t>
  </si>
  <si>
    <t xml:space="preserve">      地税部门征收</t>
  </si>
  <si>
    <t xml:space="preserve">      财政部门征收</t>
  </si>
  <si>
    <t xml:space="preserve">      单位：万元</t>
  </si>
  <si>
    <t>科目编码</t>
  </si>
  <si>
    <t>科目名称</t>
  </si>
  <si>
    <t>2018年预算数</t>
  </si>
  <si>
    <t>备注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</si>
  <si>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</si>
  <si>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</si>
  <si>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</si>
  <si>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</si>
  <si>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</si>
  <si>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</si>
  <si>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</si>
  <si>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</si>
  <si>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</si>
  <si>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</si>
  <si>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</si>
  <si>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</si>
  <si>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</si>
  <si>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</si>
  <si>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</si>
  <si>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</si>
  <si>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</si>
  <si>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</si>
  <si>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</si>
  <si>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</si>
  <si>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</si>
  <si>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</si>
  <si>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</si>
  <si>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</si>
  <si>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</si>
  <si>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</si>
  <si>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</si>
  <si>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</si>
  <si>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</si>
  <si>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</si>
  <si>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</si>
  <si>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</si>
  <si>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应对气候变化管理事务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</si>
  <si>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</si>
  <si>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</si>
  <si>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</si>
  <si>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</si>
  <si>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</si>
  <si>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</si>
  <si>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</si>
  <si>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</si>
  <si>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</si>
  <si>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</si>
  <si>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</si>
  <si>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</si>
  <si>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</si>
  <si>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</si>
  <si>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</si>
  <si>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</si>
  <si>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</si>
  <si>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</si>
  <si>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</si>
  <si>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</si>
  <si>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</si>
  <si>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</si>
  <si>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</si>
  <si>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</si>
  <si>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</si>
  <si>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</si>
  <si>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</si>
  <si>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</si>
  <si>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</si>
  <si>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</si>
  <si>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</si>
  <si>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</si>
  <si>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</si>
  <si>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</si>
  <si>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</si>
  <si>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</si>
  <si>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</si>
  <si>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</si>
  <si>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</si>
  <si>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</si>
  <si>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</si>
  <si>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</si>
  <si>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</si>
  <si>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</si>
  <si>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</si>
  <si>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</si>
  <si>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</si>
  <si>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</si>
  <si>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</si>
  <si>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</si>
  <si>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</si>
  <si>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</si>
  <si>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</si>
  <si>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</si>
  <si>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</si>
  <si>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</si>
  <si>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</si>
  <si>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</si>
  <si>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</si>
  <si>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</si>
  <si>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</si>
  <si>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</si>
  <si>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</si>
  <si>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</si>
  <si>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</si>
  <si>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</si>
  <si>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</si>
  <si>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</si>
  <si>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</si>
  <si>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</si>
  <si>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</si>
  <si>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</si>
  <si>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</si>
  <si>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 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</si>
  <si>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</si>
  <si>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</si>
  <si>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</si>
  <si>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</si>
  <si>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</si>
  <si>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</si>
  <si>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</si>
  <si>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</si>
  <si>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</si>
  <si>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</si>
  <si>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</si>
  <si>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</si>
  <si>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</si>
  <si>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</si>
  <si>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</si>
  <si>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</si>
  <si>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</si>
  <si>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</si>
  <si>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</si>
  <si>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</si>
  <si>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</si>
  <si>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</si>
  <si>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</si>
  <si>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</si>
  <si>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</si>
  <si>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</si>
  <si>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</si>
  <si>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</si>
  <si>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</si>
  <si>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</si>
  <si>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</si>
  <si>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</si>
  <si>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</si>
  <si>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</si>
  <si>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其他一般公共服务支出(款)</t>
  </si>
  <si>
    <t xml:space="preserve">      国家赔偿费用支出</t>
  </si>
  <si>
    <t xml:space="preserve">      其他一般公共服务支出(项)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</si>
  <si>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</si>
  <si>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</si>
  <si>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</si>
  <si>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</si>
  <si>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</si>
  <si>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</si>
  <si>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</si>
  <si>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对外成套项目援助</t>
  </si>
  <si>
    <t xml:space="preserve">      对外一般物资援助</t>
  </si>
  <si>
    <t xml:space="preserve">      对外科技合作援助</t>
  </si>
  <si>
    <t xml:space="preserve">      对外优惠贷款援助及贴息</t>
  </si>
  <si>
    <t xml:space="preserve">      对外医疗援助</t>
  </si>
  <si>
    <t xml:space="preserve">      其他对外援助支出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</si>
  <si>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</si>
  <si>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</si>
  <si>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</si>
  <si>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</si>
  <si>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</si>
  <si>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</si>
  <si>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</si>
  <si>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</si>
  <si>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</si>
  <si>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其他对外合作与交流支出</t>
  </si>
  <si>
    <t xml:space="preserve">    对外宣传(款)</t>
  </si>
  <si>
    <t xml:space="preserve">      对外宣传(项)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</si>
  <si>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</si>
  <si>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</si>
  <si>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</si>
  <si>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</si>
  <si>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</si>
  <si>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其他外交支出(款)</t>
  </si>
  <si>
    <t xml:space="preserve">      其他外交支出(项)</t>
  </si>
  <si>
    <t xml:space="preserve">  国防支出</t>
  </si>
  <si>
    <t xml:space="preserve">    现役部队(款)</t>
  </si>
  <si>
    <t xml:space="preserve">      现役部队(项)</t>
  </si>
  <si>
    <t xml:space="preserve">    国防科研事业(款)</t>
  </si>
  <si>
    <t xml:space="preserve">      国防科研事业(项)</t>
  </si>
  <si>
    <t xml:space="preserve">    专项工程(款)</t>
  </si>
  <si>
    <t xml:space="preserve">      专项工程(项)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</si>
  <si>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</si>
  <si>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</si>
  <si>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</si>
  <si>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</si>
  <si>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</si>
  <si>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</si>
  <si>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</si>
  <si>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</si>
  <si>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</si>
  <si>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其他国防支出(款)</t>
  </si>
  <si>
    <t xml:space="preserve">      其他国防支出(项)</t>
  </si>
  <si>
    <t xml:space="preserve">  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</si>
  <si>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</si>
  <si>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</si>
  <si>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</si>
  <si>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</si>
  <si>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</si>
  <si>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</si>
  <si>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</si>
  <si>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</si>
  <si>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</si>
  <si>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</si>
  <si>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</si>
  <si>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</si>
  <si>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</si>
  <si>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</si>
  <si>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</si>
  <si>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</si>
  <si>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</si>
  <si>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</si>
  <si>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</si>
  <si>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</si>
  <si>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</si>
  <si>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</si>
  <si>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</si>
  <si>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</si>
  <si>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</si>
  <si>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</si>
  <si>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</si>
  <si>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</si>
  <si>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</si>
  <si>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</si>
  <si>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</si>
  <si>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</si>
  <si>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</si>
  <si>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</si>
  <si>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</si>
  <si>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</si>
  <si>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</si>
  <si>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</si>
  <si>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</si>
  <si>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</si>
  <si>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</si>
  <si>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</si>
  <si>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</si>
  <si>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</si>
  <si>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</si>
  <si>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</si>
  <si>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</si>
  <si>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</si>
  <si>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</si>
  <si>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</si>
  <si>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</si>
  <si>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</si>
  <si>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</si>
  <si>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</si>
  <si>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</si>
  <si>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</si>
  <si>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</si>
  <si>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</si>
  <si>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</si>
  <si>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</si>
  <si>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</si>
  <si>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</si>
  <si>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</si>
  <si>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</si>
  <si>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</si>
  <si>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</si>
  <si>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</si>
  <si>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</si>
  <si>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</si>
  <si>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</si>
  <si>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</si>
  <si>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</si>
  <si>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</si>
  <si>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</si>
  <si>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</si>
  <si>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</si>
  <si>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</si>
  <si>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信息化建设及运行维护</t>
  </si>
  <si>
    <t xml:space="preserve">      基础设施建设及维护</t>
  </si>
  <si>
    <t xml:space="preserve">      其他海警支出</t>
  </si>
  <si>
    <t xml:space="preserve">    其他公共安全支出(款)</t>
  </si>
  <si>
    <t xml:space="preserve">      其他公共安全支出(项)</t>
  </si>
  <si>
    <t xml:space="preserve">      其他消防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</si>
  <si>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</si>
  <si>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</si>
  <si>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</si>
  <si>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</si>
  <si>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</si>
  <si>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</si>
  <si>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</si>
  <si>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</si>
  <si>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</si>
  <si>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</si>
  <si>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</si>
  <si>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</si>
  <si>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</si>
  <si>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</si>
  <si>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</si>
  <si>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</si>
  <si>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</si>
  <si>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</si>
  <si>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</si>
  <si>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</si>
  <si>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</si>
  <si>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</si>
  <si>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</si>
  <si>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</si>
  <si>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</si>
  <si>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</si>
  <si>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</si>
  <si>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</si>
  <si>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</si>
  <si>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</si>
  <si>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</si>
  <si>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</si>
  <si>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</si>
  <si>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</si>
  <si>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</si>
  <si>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</si>
  <si>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</si>
  <si>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</si>
  <si>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</si>
  <si>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</si>
  <si>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</si>
  <si>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</si>
  <si>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</si>
  <si>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</si>
  <si>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</si>
  <si>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</si>
  <si>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</si>
  <si>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</si>
  <si>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</si>
  <si>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</si>
  <si>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其他教育支出(款)</t>
  </si>
  <si>
    <t xml:space="preserve">      其他教育支出(项)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</si>
  <si>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</si>
  <si>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</si>
  <si>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</si>
  <si>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</si>
  <si>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</si>
  <si>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</si>
  <si>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</si>
  <si>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</si>
  <si>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</si>
  <si>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</si>
  <si>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</si>
  <si>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</si>
  <si>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</si>
  <si>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</si>
  <si>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</si>
  <si>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</si>
  <si>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</si>
  <si>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</si>
  <si>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</si>
  <si>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</si>
  <si>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</si>
  <si>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</si>
  <si>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</si>
  <si>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</si>
  <si>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</si>
  <si>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</si>
  <si>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</si>
  <si>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</si>
  <si>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</si>
  <si>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</si>
  <si>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</si>
  <si>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</si>
  <si>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</si>
  <si>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</si>
  <si>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</si>
  <si>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</si>
  <si>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</si>
  <si>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</si>
  <si>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</si>
  <si>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</si>
  <si>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</si>
  <si>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科技重大专项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</si>
  <si>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</si>
  <si>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</si>
  <si>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</si>
  <si>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</si>
  <si>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</si>
  <si>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</si>
  <si>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</si>
  <si>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</si>
  <si>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</si>
  <si>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</si>
  <si>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</si>
  <si>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</si>
  <si>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</si>
  <si>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</si>
  <si>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</si>
  <si>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</si>
  <si>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</si>
  <si>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</si>
  <si>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</si>
  <si>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</si>
  <si>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</si>
  <si>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</si>
  <si>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</si>
  <si>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</si>
  <si>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</si>
  <si>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</si>
  <si>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</si>
  <si>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</si>
  <si>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</si>
  <si>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</si>
  <si>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</si>
  <si>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</si>
  <si>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</si>
  <si>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</si>
  <si>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</si>
  <si>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</si>
  <si>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</si>
  <si>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</si>
  <si>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</si>
  <si>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</si>
  <si>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其他文化体育与传媒支出(款)</t>
  </si>
  <si>
    <t xml:space="preserve">      宣传文化发展专项支出</t>
  </si>
  <si>
    <t xml:space="preserve">      文化产业发展专项支出</t>
  </si>
  <si>
    <t xml:space="preserve">      其他文化体育与传媒支出(项)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</si>
  <si>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</si>
  <si>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</si>
  <si>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</si>
  <si>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</si>
  <si>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</si>
  <si>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</si>
  <si>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</si>
  <si>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</si>
  <si>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</si>
  <si>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劳动人事争议调节仲裁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</si>
  <si>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</si>
  <si>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</si>
  <si>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</si>
  <si>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</si>
  <si>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</si>
  <si>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</si>
  <si>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</si>
  <si>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</si>
  <si>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</si>
  <si>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</si>
  <si>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</si>
  <si>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</si>
  <si>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</si>
  <si>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</si>
  <si>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</si>
  <si>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</si>
  <si>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</si>
  <si>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</si>
  <si>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</si>
  <si>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</si>
  <si>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</si>
  <si>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</si>
  <si>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</si>
  <si>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</si>
  <si>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</si>
  <si>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</si>
  <si>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</si>
  <si>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</si>
  <si>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</si>
  <si>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</si>
  <si>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</si>
  <si>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</si>
  <si>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</si>
  <si>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</si>
  <si>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</si>
  <si>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</si>
  <si>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</si>
  <si>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</si>
  <si>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</si>
  <si>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</si>
  <si>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</si>
  <si>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</si>
  <si>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</si>
  <si>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退伍士兵安置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</si>
  <si>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</si>
  <si>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</si>
  <si>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</si>
  <si>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</si>
  <si>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</si>
  <si>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</si>
  <si>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</si>
  <si>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</si>
  <si>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</si>
  <si>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</si>
  <si>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</si>
  <si>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</si>
  <si>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</si>
  <si>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</si>
  <si>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</si>
  <si>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</si>
  <si>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</si>
  <si>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</si>
  <si>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</si>
  <si>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</si>
  <si>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</si>
  <si>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</si>
  <si>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</si>
  <si>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</si>
  <si>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</si>
  <si>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</si>
  <si>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</si>
  <si>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</si>
  <si>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</si>
  <si>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</si>
  <si>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</si>
  <si>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</si>
  <si>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</si>
  <si>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</si>
  <si>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</si>
  <si>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</si>
  <si>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</si>
  <si>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</si>
  <si>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</si>
  <si>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</si>
  <si>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</si>
  <si>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</si>
  <si>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</si>
  <si>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</si>
  <si>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</si>
  <si>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</si>
  <si>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</si>
  <si>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</si>
  <si>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其他社会保障和就业支出(款)</t>
  </si>
  <si>
    <t xml:space="preserve">      其他社会保障和就业支出(项)</t>
  </si>
  <si>
    <t xml:space="preserve">  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</si>
  <si>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</si>
  <si>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</si>
  <si>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</si>
  <si>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</si>
  <si>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</si>
  <si>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</si>
  <si>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</si>
  <si>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</si>
  <si>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</si>
  <si>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</si>
  <si>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</si>
  <si>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</si>
  <si>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</si>
  <si>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</si>
  <si>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</si>
  <si>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</si>
  <si>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</si>
  <si>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</si>
  <si>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</si>
  <si>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</si>
  <si>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</si>
  <si>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</si>
  <si>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</si>
  <si>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</si>
  <si>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</si>
  <si>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</si>
  <si>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</si>
  <si>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</si>
  <si>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</si>
  <si>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</si>
  <si>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</si>
  <si>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</si>
  <si>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</si>
  <si>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</si>
  <si>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</si>
  <si>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</si>
  <si>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</si>
  <si>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</si>
  <si>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</si>
  <si>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</si>
  <si>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</si>
  <si>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</si>
  <si>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</si>
  <si>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</si>
  <si>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</si>
  <si>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</si>
  <si>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</si>
  <si>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</si>
  <si>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</si>
  <si>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</si>
  <si>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财政对城镇职工基本医疗保险基金的补助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</si>
  <si>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</si>
  <si>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</si>
  <si>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</si>
  <si>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</si>
  <si>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</si>
  <si>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</si>
  <si>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</si>
  <si>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</si>
  <si>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</si>
  <si>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</si>
  <si>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</si>
  <si>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</si>
  <si>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 xml:space="preserve">      其他医疗卫生与计划生育支出</t>
  </si>
  <si>
    <t xml:space="preserve">  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</si>
  <si>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</si>
  <si>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</si>
  <si>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</si>
  <si>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</si>
  <si>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</si>
  <si>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</si>
  <si>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</si>
  <si>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</si>
  <si>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</si>
  <si>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</si>
  <si>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</si>
  <si>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</si>
  <si>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</si>
  <si>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</si>
  <si>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</si>
  <si>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</si>
  <si>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</si>
  <si>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</si>
  <si>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</si>
  <si>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</si>
  <si>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</si>
  <si>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</si>
  <si>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</si>
  <si>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</si>
  <si>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</si>
  <si>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</si>
  <si>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</si>
  <si>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</si>
  <si>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</si>
  <si>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</si>
  <si>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</si>
  <si>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</si>
  <si>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</si>
  <si>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</si>
  <si>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</si>
  <si>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</si>
  <si>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</si>
  <si>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</si>
  <si>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</si>
  <si>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</si>
  <si>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</si>
  <si>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</si>
  <si>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</si>
  <si>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已垦草原退耕还草(款)</t>
  </si>
  <si>
    <t xml:space="preserve">      已垦草原退耕还草(项)</t>
  </si>
  <si>
    <t xml:space="preserve">    能源节约利用(款)</t>
  </si>
  <si>
    <t xml:space="preserve">      能源节能利用(项)</t>
  </si>
  <si>
    <t xml:space="preserve">    污染减排</t>
  </si>
  <si>
    <t xml:space="preserve">       环境监测与信息</t>
  </si>
  <si>
    <t xml:space="preserve">       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</si>
  <si>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</si>
  <si>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</si>
  <si>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</si>
  <si>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可再生能源(款)</t>
  </si>
  <si>
    <t xml:space="preserve">       可再生能源(项)</t>
  </si>
  <si>
    <t xml:space="preserve">    循环经济(款)</t>
  </si>
  <si>
    <t xml:space="preserve">       循环经济(项)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</si>
  <si>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</si>
  <si>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</si>
  <si>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</si>
  <si>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</si>
  <si>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</si>
  <si>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</si>
  <si>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</si>
  <si>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</si>
  <si>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</si>
  <si>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</si>
  <si>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其他节能环保支出(款)</t>
  </si>
  <si>
    <t xml:space="preserve">      其他节能环保支出(项)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</si>
  <si>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</si>
  <si>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</si>
  <si>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</si>
  <si>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</si>
  <si>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</si>
  <si>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</si>
  <si>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国家重点风景区规划与保护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</si>
  <si>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</si>
  <si>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</si>
  <si>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</si>
  <si>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城乡社区规划与管理(款)</t>
  </si>
  <si>
    <t xml:space="preserve">      城乡社区规划与管理(项)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</si>
  <si>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</si>
  <si>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</si>
  <si>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</si>
  <si>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城乡社区环境卫生(款)</t>
  </si>
  <si>
    <t xml:space="preserve">      城乡社区环境卫生(项)</t>
  </si>
  <si>
    <t xml:space="preserve">    建设市场管理与监督(款)</t>
  </si>
  <si>
    <t xml:space="preserve">      建设市场管理与监督(项)</t>
  </si>
  <si>
    <t xml:space="preserve">    其他城乡社区支出(款)</t>
  </si>
  <si>
    <t xml:space="preserve">      其他城乡社区支出(项)</t>
  </si>
  <si>
    <t xml:space="preserve">  农林水支出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</si>
  <si>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</si>
  <si>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</si>
  <si>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</si>
  <si>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</si>
  <si>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</si>
  <si>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</si>
  <si>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</si>
  <si>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</si>
  <si>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</si>
  <si>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</si>
  <si>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</si>
  <si>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</si>
  <si>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</si>
  <si>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</si>
  <si>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</si>
  <si>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</si>
  <si>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综合财力补助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</si>
  <si>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</si>
  <si>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</si>
  <si>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</si>
  <si>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</si>
  <si>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其他农业支出</t>
  </si>
  <si>
    <t xml:space="preserve">    林业</t>
  </si>
  <si>
    <t xml:space="preserve">      林业事业机构</t>
  </si>
  <si>
    <t xml:space="preserve">      森林培育</t>
  </si>
  <si>
    <t xml:space="preserve">      林业技术推广</t>
  </si>
  <si>
    <t xml:space="preserve">      森林资源管理</t>
  </si>
  <si>
    <t xml:space="preserve">      森林资源监测</t>
  </si>
  <si>
    <t xml:space="preserve">      森林生态效益补偿</t>
  </si>
  <si>
    <t xml:space="preserve">      林业自然保护区</t>
  </si>
  <si>
    <t xml:space="preserve">      动植物保护</t>
  </si>
  <si>
    <t xml:space="preserve">      湿地保护</t>
  </si>
  <si>
    <t xml:space="preserve">      林业执法与监督</t>
  </si>
  <si>
    <t xml:space="preserve">      林业检疫检测</t>
  </si>
  <si>
    <t xml:space="preserve">      防沙治沙</t>
  </si>
  <si>
    <t xml:space="preserve">      林业质量安全</t>
  </si>
  <si>
    <t xml:space="preserve">      林业工程与项目管理</t>
  </si>
  <si>
    <t xml:space="preserve">      林业对外合作与交流</t>
  </si>
  <si>
    <t xml:space="preserve">      林业产业化</t>
  </si>
  <si>
    <t xml:space="preserve">      信息管理</t>
  </si>
  <si>
    <t xml:space="preserve">      林业政策制定与宣传</t>
  </si>
  <si>
    <t xml:space="preserve">      林业资金审计稽查</t>
  </si>
  <si>
    <t xml:space="preserve">      林区公共支出</t>
  </si>
  <si>
    <t xml:space="preserve">      林业贷款贴息</t>
  </si>
  <si>
    <t xml:space="preserve">      成品油价格改革对林业的补贴</t>
  </si>
  <si>
    <t xml:space="preserve">      林业防灾减灾</t>
  </si>
  <si>
    <t xml:space="preserve">      其他林业支出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</si>
  <si>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</si>
  <si>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</si>
  <si>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</si>
  <si>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</si>
  <si>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</si>
  <si>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</si>
  <si>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</si>
  <si>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</si>
  <si>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</si>
  <si>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</si>
  <si>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</si>
  <si>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</si>
  <si>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</si>
  <si>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</si>
  <si>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</si>
  <si>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</si>
  <si>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</si>
  <si>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</si>
  <si>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</si>
  <si>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水资源费安排的支出</t>
  </si>
  <si>
    <t xml:space="preserve">      砂石资源费支出</t>
  </si>
  <si>
    <t xml:space="preserve">      水利建设移民支出</t>
  </si>
  <si>
    <t xml:space="preserve">      农村人畜饮水</t>
  </si>
  <si>
    <t xml:space="preserve">      其他水利支出</t>
  </si>
  <si>
    <t xml:space="preserve">    南水北调</t>
  </si>
  <si>
    <t xml:space="preserve">      南水北调工程建设</t>
  </si>
  <si>
    <t xml:space="preserve">      政策研究与信息管理</t>
  </si>
  <si>
    <t xml:space="preserve">      工程稽查</t>
  </si>
  <si>
    <t xml:space="preserve">      前期工作</t>
  </si>
  <si>
    <t xml:space="preserve">      南水北调技术推广</t>
  </si>
  <si>
    <t xml:space="preserve">      环境、移民及水资源管理与保护</t>
  </si>
  <si>
    <t xml:space="preserve">      其他南水北调支出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</si>
  <si>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</si>
  <si>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</si>
  <si>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</si>
  <si>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</si>
  <si>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</si>
  <si>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</si>
  <si>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</si>
  <si>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</si>
  <si>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农业综合开发</t>
  </si>
  <si>
    <t xml:space="preserve">      土地治理</t>
  </si>
  <si>
    <t xml:space="preserve">      产业化经营</t>
  </si>
  <si>
    <t xml:space="preserve">      科技示范</t>
  </si>
  <si>
    <t xml:space="preserve">      其他农业综合开发支出</t>
  </si>
  <si>
    <t xml:space="preserve">    农村综合改革</t>
  </si>
  <si>
    <t xml:space="preserve">      对村级一事一议补助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</si>
  <si>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</si>
  <si>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</si>
  <si>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</si>
  <si>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</si>
  <si>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</si>
  <si>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</si>
  <si>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</si>
  <si>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</si>
  <si>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</si>
  <si>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</si>
  <si>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</si>
  <si>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</si>
  <si>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</si>
  <si>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</si>
  <si>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大豆目标价格补贴</t>
  </si>
  <si>
    <t xml:space="preserve">      其他目标价格补贴</t>
  </si>
  <si>
    <t xml:space="preserve">    其他农林水事务支出(款)</t>
  </si>
  <si>
    <t xml:space="preserve">      化解其他公益性乡村债务支出</t>
  </si>
  <si>
    <t xml:space="preserve">      其他农林水事务支出(项)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</si>
  <si>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</si>
  <si>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</si>
  <si>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</si>
  <si>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</si>
  <si>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</si>
  <si>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</si>
  <si>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</si>
  <si>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</si>
  <si>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</si>
  <si>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</si>
  <si>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</si>
  <si>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</si>
  <si>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</si>
  <si>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</si>
  <si>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</si>
  <si>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</si>
  <si>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</si>
  <si>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</si>
  <si>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</si>
  <si>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</si>
  <si>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</si>
  <si>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</si>
  <si>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</si>
  <si>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</si>
  <si>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</si>
  <si>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</si>
  <si>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</si>
  <si>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</si>
  <si>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</si>
  <si>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</si>
  <si>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</si>
  <si>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</si>
  <si>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</si>
  <si>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</si>
  <si>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</si>
  <si>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</si>
  <si>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</si>
  <si>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</si>
  <si>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</si>
  <si>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</si>
  <si>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</si>
  <si>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</si>
  <si>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</si>
  <si>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</si>
  <si>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</si>
  <si>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</si>
  <si>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</si>
  <si>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</si>
  <si>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其他交通运输支出(款)</t>
  </si>
  <si>
    <t xml:space="preserve">      公共交通运营补助</t>
  </si>
  <si>
    <t xml:space="preserve">      其他交通运输支出(项)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</si>
  <si>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</si>
  <si>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</si>
  <si>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</si>
  <si>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</si>
  <si>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</si>
  <si>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</si>
  <si>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</si>
  <si>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</si>
  <si>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</si>
  <si>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</si>
  <si>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</si>
  <si>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</si>
  <si>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</si>
  <si>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</si>
  <si>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</si>
  <si>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</si>
  <si>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</si>
  <si>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</si>
  <si>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</si>
  <si>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</si>
  <si>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</si>
  <si>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</si>
  <si>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</si>
  <si>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</si>
  <si>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</si>
  <si>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</si>
  <si>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</si>
  <si>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</si>
  <si>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</si>
  <si>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</si>
  <si>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</si>
  <si>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</si>
  <si>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</si>
  <si>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安全生产监管</t>
  </si>
  <si>
    <t xml:space="preserve">      国务院安委会专项</t>
  </si>
  <si>
    <t xml:space="preserve">      安全监管监察专项</t>
  </si>
  <si>
    <t xml:space="preserve">      应急救援支出</t>
  </si>
  <si>
    <t xml:space="preserve">      煤炭安全</t>
  </si>
  <si>
    <t xml:space="preserve">      其他安全生产监管支出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</si>
  <si>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</si>
  <si>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</si>
  <si>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</si>
  <si>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</si>
  <si>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</si>
  <si>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</si>
  <si>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</si>
  <si>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</si>
  <si>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其他资源勘探信息等支出(款)</t>
  </si>
  <si>
    <t xml:space="preserve">      黄金事务</t>
  </si>
  <si>
    <t xml:space="preserve">      建设项目贷款贴息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</si>
  <si>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</si>
  <si>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</si>
  <si>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</si>
  <si>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其他资源勘探信息等支出(项)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</si>
  <si>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</si>
  <si>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</si>
  <si>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</si>
  <si>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</si>
  <si>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</si>
  <si>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</si>
  <si>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</si>
  <si>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旅游业管理与服务支出</t>
  </si>
  <si>
    <t xml:space="preserve">      旅游宣传</t>
  </si>
  <si>
    <t xml:space="preserve">      旅游行业业务管理</t>
  </si>
  <si>
    <t xml:space="preserve">      其他旅游业管理与服务支出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</si>
  <si>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</si>
  <si>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</si>
  <si>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</si>
  <si>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其他商业服务业等支出(款)</t>
  </si>
  <si>
    <t xml:space="preserve">      服务业基础设施建设</t>
  </si>
  <si>
    <t xml:space="preserve">      其他商业服务业等支出(项)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</si>
  <si>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</si>
  <si>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</si>
  <si>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</si>
  <si>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</si>
  <si>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</si>
  <si>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</si>
  <si>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</si>
  <si>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</si>
  <si>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</si>
  <si>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</si>
  <si>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</si>
  <si>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</si>
  <si>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</si>
  <si>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</si>
  <si>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</si>
  <si>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</si>
  <si>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商业银行贷款贴息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</si>
  <si>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</si>
  <si>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</si>
  <si>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</si>
  <si>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</si>
  <si>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</si>
  <si>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</si>
  <si>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其他金融支出(款)</t>
  </si>
  <si>
    <t xml:space="preserve">      其他金融支出(项)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</si>
  <si>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</si>
  <si>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</si>
  <si>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</si>
  <si>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</si>
  <si>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</si>
  <si>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</si>
  <si>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</si>
  <si>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</si>
  <si>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</si>
  <si>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国土海洋气象等支出</t>
  </si>
  <si>
    <t xml:space="preserve">    国土资源事务</t>
  </si>
  <si>
    <t xml:space="preserve">      国土资源规划及管理</t>
  </si>
  <si>
    <t xml:space="preserve">      土地资源调查</t>
  </si>
  <si>
    <t xml:space="preserve">      土地资源利用与保护</t>
  </si>
  <si>
    <t xml:space="preserve">      国土资源社会公益服务</t>
  </si>
  <si>
    <t xml:space="preserve">      国土资源行业业务管理</t>
  </si>
  <si>
    <t xml:space="preserve">      国土资源调查</t>
  </si>
  <si>
    <t xml:space="preserve">      国土整治</t>
  </si>
  <si>
    <t xml:space="preserve">      地质灾害防治</t>
  </si>
  <si>
    <t xml:space="preserve">      土地资源储备支出</t>
  </si>
  <si>
    <t xml:space="preserve">      地质及矿产资源调查</t>
  </si>
  <si>
    <t xml:space="preserve">      地质矿产资源利用与保护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</si>
  <si>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</si>
  <si>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</si>
  <si>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</si>
  <si>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其他国土资源事务支出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</si>
  <si>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</si>
  <si>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</si>
  <si>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</si>
  <si>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</si>
  <si>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</si>
  <si>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</si>
  <si>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</si>
  <si>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</si>
  <si>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极地考察</t>
  </si>
  <si>
    <t xml:space="preserve">      海洋矿产资源勘探研究</t>
  </si>
  <si>
    <t xml:space="preserve">      海港航标维护</t>
  </si>
  <si>
    <t xml:space="preserve">      海水淡化</t>
  </si>
  <si>
    <t xml:space="preserve">      海洋工程排污费支出</t>
  </si>
  <si>
    <t xml:space="preserve">      无居民海岛使用金支出</t>
  </si>
  <si>
    <t xml:space="preserve">      海岛和海域保护</t>
  </si>
  <si>
    <t xml:space="preserve">      其他海洋管理事务支出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</si>
  <si>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</si>
  <si>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</si>
  <si>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</si>
  <si>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</si>
  <si>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</si>
  <si>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</si>
  <si>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</si>
  <si>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</si>
  <si>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</si>
  <si>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</si>
  <si>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</si>
  <si>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</si>
  <si>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</si>
  <si>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</si>
  <si>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</si>
  <si>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</si>
  <si>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</si>
  <si>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</si>
  <si>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</si>
  <si>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</si>
  <si>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</si>
  <si>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</si>
  <si>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</si>
  <si>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</si>
  <si>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</si>
  <si>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</si>
  <si>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</si>
  <si>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其他国土海洋气象等支出</t>
  </si>
  <si>
    <t xml:space="preserve">      其他国土海洋气象等支出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</si>
  <si>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</si>
  <si>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</si>
  <si>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</si>
  <si>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</si>
  <si>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</si>
  <si>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</si>
  <si>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</si>
  <si>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</si>
  <si>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</si>
  <si>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</si>
  <si>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</si>
  <si>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</si>
  <si>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</si>
  <si>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</si>
  <si>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</si>
  <si>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</si>
  <si>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</si>
  <si>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</si>
  <si>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</si>
  <si>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</si>
  <si>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</si>
  <si>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</si>
  <si>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</si>
  <si>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</si>
  <si>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</si>
  <si>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</si>
  <si>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</si>
  <si>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</si>
  <si>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</si>
  <si>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</si>
  <si>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</si>
  <si>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</si>
  <si>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</si>
  <si>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</si>
  <si>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</si>
  <si>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</si>
  <si>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</si>
  <si>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</si>
  <si>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</si>
  <si>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</si>
  <si>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</si>
  <si>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石油储备支出</t>
  </si>
  <si>
    <t xml:space="preserve">      国家留成油串换石油储备支出</t>
  </si>
  <si>
    <t xml:space="preserve">      天然铀能源储备</t>
  </si>
  <si>
    <t xml:space="preserve">      煤炭储备</t>
  </si>
  <si>
    <t xml:space="preserve">      其他能源储备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</si>
  <si>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</si>
  <si>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</si>
  <si>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</si>
  <si>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</si>
  <si>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</si>
  <si>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</si>
  <si>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</si>
  <si>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</si>
  <si>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</si>
  <si>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</si>
  <si>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</si>
  <si>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</si>
  <si>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</si>
  <si>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</si>
  <si>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</si>
  <si>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</si>
  <si>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</si>
  <si>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</si>
  <si>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其他支出(类)</t>
  </si>
  <si>
    <t xml:space="preserve">    其他支出(款)</t>
  </si>
  <si>
    <t xml:space="preserve">      其他支出(项)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</si>
  <si>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</si>
  <si>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</si>
  <si>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</si>
  <si>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</si>
  <si>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</si>
  <si>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</si>
  <si>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</si>
  <si>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</si>
  <si>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</si>
  <si>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</si>
  <si>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</si>
  <si>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</si>
  <si>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预备费</t>
  </si>
  <si>
    <t>支出合计</t>
  </si>
  <si>
    <r>
      <rPr>
        <b/>
        <sz val="16"/>
        <rFont val="宋体"/>
        <family val="3"/>
        <charset val="134"/>
      </rPr>
      <t>2</t>
    </r>
    <r>
      <rPr>
        <b/>
        <sz val="16"/>
        <rFont val="宋体"/>
        <family val="3"/>
        <charset val="134"/>
      </rPr>
      <t>018年</t>
    </r>
    <r>
      <rPr>
        <b/>
        <sz val="16"/>
        <rFont val="宋体"/>
        <family val="3"/>
        <charset val="134"/>
      </rPr>
      <t>一般公共预算本级支出预算表（按功能科目）</t>
    </r>
  </si>
  <si>
    <t>类</t>
  </si>
  <si>
    <t>款</t>
  </si>
  <si>
    <t>项</t>
  </si>
  <si>
    <t>功能科目名称</t>
  </si>
  <si>
    <t>合计</t>
  </si>
  <si>
    <t>201</t>
  </si>
  <si>
    <t>一般公共服务支出</t>
  </si>
  <si>
    <t>01</t>
  </si>
  <si>
    <t xml:space="preserve">  人大事务</t>
  </si>
  <si>
    <t xml:space="preserve">  201</t>
  </si>
  <si>
    <t xml:space="preserve">  01</t>
  </si>
  <si>
    <t xml:space="preserve">    行政运行（人大事务）</t>
  </si>
  <si>
    <t>02</t>
  </si>
  <si>
    <t xml:space="preserve">    一般行政管理事务（人大事务）</t>
  </si>
  <si>
    <t>04</t>
  </si>
  <si>
    <t xml:space="preserve">    人大会议</t>
  </si>
  <si>
    <t>07</t>
  </si>
  <si>
    <t xml:space="preserve">    人大代表履职能力提升</t>
  </si>
  <si>
    <t>08</t>
  </si>
  <si>
    <t xml:space="preserve">    代表工作</t>
  </si>
  <si>
    <t>09</t>
  </si>
  <si>
    <t xml:space="preserve">    人大信访工作</t>
  </si>
  <si>
    <t>99</t>
  </si>
  <si>
    <t xml:space="preserve">    其他人大事务支出</t>
  </si>
  <si>
    <t xml:space="preserve">  政协事务</t>
  </si>
  <si>
    <t xml:space="preserve">  02</t>
  </si>
  <si>
    <t xml:space="preserve">    行政运行（政协事务）</t>
  </si>
  <si>
    <t xml:space="preserve">    一般行政管理事务（政协事务）</t>
  </si>
  <si>
    <t>03</t>
  </si>
  <si>
    <t xml:space="preserve">    机关服务（政协事务）</t>
  </si>
  <si>
    <t xml:space="preserve">    政协会议</t>
  </si>
  <si>
    <t>05</t>
  </si>
  <si>
    <t xml:space="preserve">    委员视察</t>
  </si>
  <si>
    <t xml:space="preserve">    其他政协事务支出</t>
  </si>
  <si>
    <t xml:space="preserve">  政府办公厅（室）及相关机构事务</t>
  </si>
  <si>
    <t xml:space="preserve">  03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</si>
  <si>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</si>
  <si>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</si>
  <si>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机关服务（政府办公厅（室）及相关机构事务）</t>
  </si>
  <si>
    <t xml:space="preserve">    专项业务活动</t>
  </si>
  <si>
    <t>06</t>
  </si>
  <si>
    <t xml:space="preserve">    政务公开审批</t>
  </si>
  <si>
    <t xml:space="preserve">    法制建设</t>
  </si>
  <si>
    <t xml:space="preserve">    信访事务</t>
  </si>
  <si>
    <t>50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</si>
  <si>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</si>
  <si>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</si>
  <si>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</si>
  <si>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04</t>
  </si>
  <si>
    <t xml:space="preserve">    行政运行（发展与改革事务）</t>
  </si>
  <si>
    <t xml:space="preserve">    战略规划与实施</t>
  </si>
  <si>
    <t xml:space="preserve">    物价管理</t>
  </si>
  <si>
    <t xml:space="preserve">  统计信息事务</t>
  </si>
  <si>
    <t xml:space="preserve">  05</t>
  </si>
  <si>
    <t xml:space="preserve">    行政运行（统计信息事务）</t>
  </si>
  <si>
    <t xml:space="preserve">    专项统计业务</t>
  </si>
  <si>
    <t xml:space="preserve">    专项普查活动</t>
  </si>
  <si>
    <t xml:space="preserve">    统计抽样调查</t>
  </si>
  <si>
    <t xml:space="preserve">  财政事务</t>
  </si>
  <si>
    <t xml:space="preserve">  06</t>
  </si>
  <si>
    <t xml:space="preserve">    行政运行（财政事务）</t>
  </si>
  <si>
    <t xml:space="preserve">    一般行政管理事务（财政事务）</t>
  </si>
  <si>
    <t xml:space="preserve">    预算改革业务</t>
  </si>
  <si>
    <t xml:space="preserve">    财政国库业务</t>
  </si>
  <si>
    <t xml:space="preserve">    财政监察</t>
  </si>
  <si>
    <t xml:space="preserve">    信息化建设（财政事务）</t>
  </si>
  <si>
    <t xml:space="preserve">    财政委托业务支出</t>
  </si>
  <si>
    <t xml:space="preserve">    其他财政事务支出</t>
  </si>
  <si>
    <t xml:space="preserve">  税收事务</t>
  </si>
  <si>
    <t xml:space="preserve">  07</t>
  </si>
  <si>
    <t xml:space="preserve">    税务办案</t>
  </si>
  <si>
    <t xml:space="preserve">    协税护税</t>
  </si>
  <si>
    <t xml:space="preserve">    其他税收事务支出</t>
  </si>
  <si>
    <t xml:space="preserve">  审计事务</t>
  </si>
  <si>
    <t xml:space="preserve">  08</t>
  </si>
  <si>
    <t xml:space="preserve">    行政运行（审计事务）</t>
  </si>
  <si>
    <t xml:space="preserve">    一般行政管理事务（审计事务）</t>
  </si>
  <si>
    <t xml:space="preserve">    机关服务（审计事务）</t>
  </si>
  <si>
    <t xml:space="preserve">    审计业务</t>
  </si>
  <si>
    <t>10</t>
  </si>
  <si>
    <t xml:space="preserve">  人力资源事务</t>
  </si>
  <si>
    <t xml:space="preserve">  10</t>
  </si>
  <si>
    <t xml:space="preserve">    行政运行（人力资源事务）</t>
  </si>
  <si>
    <t>11</t>
  </si>
  <si>
    <t xml:space="preserve">  纪检监察事务</t>
  </si>
  <si>
    <t xml:space="preserve">  11</t>
  </si>
  <si>
    <t xml:space="preserve">    行政运行（纪检监察事务）</t>
  </si>
  <si>
    <t xml:space="preserve">    一般行政管理事务（纪检监察事务）</t>
  </si>
  <si>
    <t xml:space="preserve">    其他纪检监察事务支出</t>
  </si>
  <si>
    <t>13</t>
  </si>
  <si>
    <t xml:space="preserve">  商贸事务</t>
  </si>
  <si>
    <t xml:space="preserve">  13</t>
  </si>
  <si>
    <t xml:space="preserve">    行政运行（商贸事务）</t>
  </si>
  <si>
    <t xml:space="preserve">    外资管理</t>
  </si>
  <si>
    <t xml:space="preserve">    招商引资</t>
  </si>
  <si>
    <t xml:space="preserve">    其他商贸事务支出</t>
  </si>
  <si>
    <t>14</t>
  </si>
  <si>
    <t xml:space="preserve">  知识产权事务</t>
  </si>
  <si>
    <t xml:space="preserve">  14</t>
  </si>
  <si>
    <t xml:space="preserve">    一般行政管理事务（知识产权事务）</t>
  </si>
  <si>
    <t>15</t>
  </si>
  <si>
    <t xml:space="preserve">  工商行政管理事务</t>
  </si>
  <si>
    <t xml:space="preserve">  15</t>
  </si>
  <si>
    <t xml:space="preserve">    执法办案专项</t>
  </si>
  <si>
    <t>23</t>
  </si>
  <si>
    <t xml:space="preserve">  民族事务</t>
  </si>
  <si>
    <t xml:space="preserve">  23</t>
  </si>
  <si>
    <t xml:space="preserve">    民族工作专项</t>
  </si>
  <si>
    <t>25</t>
  </si>
  <si>
    <t xml:space="preserve">  港澳台侨事务</t>
  </si>
  <si>
    <t xml:space="preserve">  25</t>
  </si>
  <si>
    <t xml:space="preserve">    台湾事务</t>
  </si>
  <si>
    <t xml:space="preserve">    华侨事务</t>
  </si>
  <si>
    <t>26</t>
  </si>
  <si>
    <t xml:space="preserve">  档案事务</t>
  </si>
  <si>
    <t xml:space="preserve">  26</t>
  </si>
  <si>
    <t xml:space="preserve">    行政运行（档案事务）</t>
  </si>
  <si>
    <t xml:space="preserve">    档案馆</t>
  </si>
  <si>
    <t>28</t>
  </si>
  <si>
    <t xml:space="preserve">  民主党派及工商联事务</t>
  </si>
  <si>
    <t xml:space="preserve">  28</t>
  </si>
  <si>
    <t xml:space="preserve">    行政运行（民主党派及工商联事务）</t>
  </si>
  <si>
    <t xml:space="preserve">    一般行政管理事务（民主党派及工商联事务）</t>
  </si>
  <si>
    <t xml:space="preserve">    其他民主党派及工商联事务支出</t>
  </si>
  <si>
    <t>29</t>
  </si>
  <si>
    <t xml:space="preserve">  群众团体事务</t>
  </si>
  <si>
    <t xml:space="preserve">  29</t>
  </si>
  <si>
    <t xml:space="preserve">    行政运行（群众团体事务）</t>
  </si>
  <si>
    <t xml:space="preserve">    一般行政管理事务（群众团体事务）</t>
  </si>
  <si>
    <t xml:space="preserve">    事业运行（群众团体事务）</t>
  </si>
  <si>
    <t xml:space="preserve">    其他群众团体事务支出</t>
  </si>
  <si>
    <t>31</t>
  </si>
  <si>
    <t xml:space="preserve">  党委办公厅（室）及相关机构事务</t>
  </si>
  <si>
    <t xml:space="preserve">  31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</si>
  <si>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</si>
  <si>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</si>
  <si>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  专项业务（党委办公厅（室）及相关机构事务）</t>
  </si>
  <si>
    <t xml:space="preserve">    其他党委办公厅（室）及相关机构事务支出</t>
  </si>
  <si>
    <t>32</t>
  </si>
  <si>
    <t xml:space="preserve">  组织事务</t>
  </si>
  <si>
    <t xml:space="preserve">  32</t>
  </si>
  <si>
    <t xml:space="preserve">    行政运行（组织事务）</t>
  </si>
  <si>
    <t xml:space="preserve">    一般行政管理事务（组织事务）</t>
  </si>
  <si>
    <t xml:space="preserve">    其他组织事务支出</t>
  </si>
  <si>
    <t>33</t>
  </si>
  <si>
    <t xml:space="preserve">  宣传事务</t>
  </si>
  <si>
    <t xml:space="preserve">  33</t>
  </si>
  <si>
    <t xml:space="preserve">    行政运行（宣传事务）</t>
  </si>
  <si>
    <t xml:space="preserve">    其他宣传事务支出</t>
  </si>
  <si>
    <t>34</t>
  </si>
  <si>
    <t xml:space="preserve">  统战事务</t>
  </si>
  <si>
    <t xml:space="preserve">  34</t>
  </si>
  <si>
    <t xml:space="preserve">    行政运行（统战事务）</t>
  </si>
  <si>
    <t xml:space="preserve">    一般行政管理事务（统战事务）</t>
  </si>
  <si>
    <t xml:space="preserve">    其他统战事务支出</t>
  </si>
  <si>
    <t>35</t>
  </si>
  <si>
    <t xml:space="preserve">  对外联络事务</t>
  </si>
  <si>
    <t xml:space="preserve">  35</t>
  </si>
  <si>
    <t xml:space="preserve">    其他对外联络事务支出</t>
  </si>
  <si>
    <t>36</t>
  </si>
  <si>
    <t xml:space="preserve">  其他共产党事务支出</t>
  </si>
  <si>
    <t xml:space="preserve">  36</t>
  </si>
  <si>
    <t xml:space="preserve">    其他共产党事务支出（其他共产党事务支出）</t>
  </si>
  <si>
    <t xml:space="preserve">  其他一般公共服务支出</t>
  </si>
  <si>
    <t xml:space="preserve">  99</t>
  </si>
  <si>
    <t xml:space="preserve">    国家赔偿费用支出</t>
  </si>
  <si>
    <t xml:space="preserve">    其他一般公共服务支出</t>
  </si>
  <si>
    <t>203</t>
  </si>
  <si>
    <t>国防支出</t>
  </si>
  <si>
    <t xml:space="preserve">  国防动员</t>
  </si>
  <si>
    <t xml:space="preserve">  203</t>
  </si>
  <si>
    <t xml:space="preserve">    兵役征集</t>
  </si>
  <si>
    <t xml:space="preserve">    国防教育</t>
  </si>
  <si>
    <t xml:space="preserve">    民兵</t>
  </si>
  <si>
    <t xml:space="preserve">    其他国防动员支出</t>
  </si>
  <si>
    <t xml:space="preserve">  其他国防支出</t>
  </si>
  <si>
    <t xml:space="preserve">    其他国防支出</t>
  </si>
  <si>
    <t>204</t>
  </si>
  <si>
    <t>公共安全支出</t>
  </si>
  <si>
    <t xml:space="preserve">  武装警察</t>
  </si>
  <si>
    <t xml:space="preserve">  204</t>
  </si>
  <si>
    <t xml:space="preserve">    消防</t>
  </si>
  <si>
    <t xml:space="preserve">    警卫</t>
  </si>
  <si>
    <t xml:space="preserve">  公安</t>
  </si>
  <si>
    <t xml:space="preserve">    行政运行（公安）</t>
  </si>
  <si>
    <t xml:space="preserve">    治安管理</t>
  </si>
  <si>
    <t xml:space="preserve">    国内安全保卫</t>
  </si>
  <si>
    <t xml:space="preserve">    禁毒管理</t>
  </si>
  <si>
    <t xml:space="preserve">    网络侦控管理</t>
  </si>
  <si>
    <t xml:space="preserve">    其他公安支出</t>
  </si>
  <si>
    <t xml:space="preserve">  检察</t>
  </si>
  <si>
    <t xml:space="preserve">    行政运行（检察）</t>
  </si>
  <si>
    <t xml:space="preserve">    一般行政管理事务（检察）</t>
  </si>
  <si>
    <t xml:space="preserve">    查办和预防职务犯罪</t>
  </si>
  <si>
    <t xml:space="preserve">    侦查监督</t>
  </si>
  <si>
    <t xml:space="preserve">    执行监督</t>
  </si>
  <si>
    <t xml:space="preserve">    控告申诉</t>
  </si>
  <si>
    <t xml:space="preserve">    其他检察支出</t>
  </si>
  <si>
    <t xml:space="preserve">  法院</t>
  </si>
  <si>
    <t xml:space="preserve">    行政运行（法院）</t>
  </si>
  <si>
    <t xml:space="preserve">    一般行政管理事务（法院）</t>
  </si>
  <si>
    <t xml:space="preserve">  司法</t>
  </si>
  <si>
    <t xml:space="preserve">    行政运行（司法）</t>
  </si>
  <si>
    <t xml:space="preserve">    机关服务（司法）</t>
  </si>
  <si>
    <t xml:space="preserve">    基层司法业务</t>
  </si>
  <si>
    <t xml:space="preserve">    普法宣传</t>
  </si>
  <si>
    <t xml:space="preserve">    法律援助</t>
  </si>
  <si>
    <t xml:space="preserve">    社区矫正</t>
  </si>
  <si>
    <t xml:space="preserve">    其他司法支出</t>
  </si>
  <si>
    <t>205</t>
  </si>
  <si>
    <t>教育支出</t>
  </si>
  <si>
    <t xml:space="preserve">  教育管理事务</t>
  </si>
  <si>
    <t xml:space="preserve">  205</t>
  </si>
  <si>
    <t xml:space="preserve">    行政运行（教育管理事务）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</si>
  <si>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</si>
  <si>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</si>
  <si>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</si>
  <si>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</si>
  <si>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</si>
  <si>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</si>
  <si>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</si>
  <si>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</si>
  <si>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职业高中教育</t>
  </si>
  <si>
    <t xml:space="preserve">  成人教育</t>
  </si>
  <si>
    <t xml:space="preserve">    成人广播电视教育</t>
  </si>
  <si>
    <t xml:space="preserve">  广播电视教育</t>
  </si>
  <si>
    <t xml:space="preserve">    广播电视学校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</si>
  <si>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</si>
  <si>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</si>
  <si>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</si>
  <si>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</si>
  <si>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09</t>
  </si>
  <si>
    <t xml:space="preserve">    其他教育费附加安排的支出</t>
  </si>
  <si>
    <t>206</t>
  </si>
  <si>
    <t>科学技术支出</t>
  </si>
  <si>
    <t xml:space="preserve">  科学技术管理事务</t>
  </si>
  <si>
    <t xml:space="preserve">  206</t>
  </si>
  <si>
    <t xml:space="preserve">    行政运行（科学技术管理事务）</t>
  </si>
  <si>
    <t xml:space="preserve">    一般行政管理事务（科学技术管理事务）</t>
  </si>
  <si>
    <t xml:space="preserve">  技术研究与开发</t>
  </si>
  <si>
    <t xml:space="preserve">    应用技术研究与开发</t>
  </si>
  <si>
    <t xml:space="preserve">    其他技术研究与开发支出</t>
  </si>
  <si>
    <t>207</t>
  </si>
  <si>
    <t>文化体育与传媒支出</t>
  </si>
  <si>
    <t xml:space="preserve">  文化</t>
  </si>
  <si>
    <t xml:space="preserve">  207</t>
  </si>
  <si>
    <t xml:space="preserve">    行政运行（文化）</t>
  </si>
  <si>
    <t xml:space="preserve">    一般行政管理事务（文化）</t>
  </si>
  <si>
    <t xml:space="preserve">    图书馆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</si>
  <si>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</si>
  <si>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</si>
  <si>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</si>
  <si>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</si>
  <si>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文化创作与保护</t>
  </si>
  <si>
    <t>12</t>
  </si>
  <si>
    <t xml:space="preserve">    文化市场管理</t>
  </si>
  <si>
    <t xml:space="preserve">    其他文化支出</t>
  </si>
  <si>
    <t xml:space="preserve">  文物</t>
  </si>
  <si>
    <t xml:space="preserve">    行政运行（文物）</t>
  </si>
  <si>
    <t xml:space="preserve">    一般行政管理事务（文物）</t>
  </si>
  <si>
    <t xml:space="preserve">  体育</t>
  </si>
  <si>
    <t xml:space="preserve">    行政运行（体育）</t>
  </si>
  <si>
    <t xml:space="preserve">    体育训练</t>
  </si>
  <si>
    <t xml:space="preserve">    群众体育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</si>
  <si>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</si>
  <si>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</si>
  <si>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</si>
  <si>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</si>
  <si>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其他新闻出版广播影视支出</t>
  </si>
  <si>
    <t xml:space="preserve">  其他文化体育与传媒支出</t>
  </si>
  <si>
    <t xml:space="preserve">    其他文化体育与传媒支出</t>
  </si>
  <si>
    <t>208</t>
  </si>
  <si>
    <t>社会保障和就业支出</t>
  </si>
  <si>
    <t xml:space="preserve">  人力资源和社会保障管理事务</t>
  </si>
  <si>
    <t xml:space="preserve">  208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</si>
  <si>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</si>
  <si>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</si>
  <si>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  综合业务管理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</si>
  <si>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</si>
  <si>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</si>
  <si>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</si>
  <si>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</si>
  <si>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一般行政管理事务（民政管理事务）</t>
  </si>
  <si>
    <t xml:space="preserve">    行政区划和地名管理</t>
  </si>
  <si>
    <t xml:space="preserve">    基层政权和社区建设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</si>
  <si>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</si>
  <si>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</si>
  <si>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</si>
  <si>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</si>
  <si>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</si>
  <si>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</si>
  <si>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</si>
  <si>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</si>
  <si>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</si>
  <si>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</si>
  <si>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</si>
  <si>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</si>
  <si>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</si>
  <si>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</si>
  <si>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</si>
  <si>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社会福利</t>
  </si>
  <si>
    <t xml:space="preserve">    老年福利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</si>
  <si>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</si>
  <si>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</si>
  <si>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</si>
  <si>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</si>
  <si>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行政运行（残疾人事业）</t>
  </si>
  <si>
    <t xml:space="preserve">    一般行政管理事务（残疾人事业）</t>
  </si>
  <si>
    <t xml:space="preserve">    残疾人康复</t>
  </si>
  <si>
    <t xml:space="preserve">    残疾人就业和扶贫</t>
  </si>
  <si>
    <t xml:space="preserve">    其他残疾人事业支出</t>
  </si>
  <si>
    <t>16</t>
  </si>
  <si>
    <t xml:space="preserve">  红十字事业</t>
  </si>
  <si>
    <t xml:space="preserve">  16</t>
  </si>
  <si>
    <t xml:space="preserve">    行政运行（红十字事业）</t>
  </si>
  <si>
    <t>19</t>
  </si>
  <si>
    <t xml:space="preserve">  最低生活保障</t>
  </si>
  <si>
    <t xml:space="preserve">  19</t>
  </si>
  <si>
    <t xml:space="preserve">    城市最低生活保障金支出</t>
  </si>
  <si>
    <t xml:space="preserve">    农村最低生活保障金支出</t>
  </si>
  <si>
    <t>20</t>
  </si>
  <si>
    <t xml:space="preserve">  临时救助</t>
  </si>
  <si>
    <t xml:space="preserve">  20</t>
  </si>
  <si>
    <t xml:space="preserve">    临时救助支出</t>
  </si>
  <si>
    <t xml:space="preserve">    流浪乞讨人员救助支出</t>
  </si>
  <si>
    <t>21</t>
  </si>
  <si>
    <t xml:space="preserve">  特困人员救助供养</t>
  </si>
  <si>
    <t xml:space="preserve">  21</t>
  </si>
  <si>
    <t xml:space="preserve">    农村特困人员救助供养支出</t>
  </si>
  <si>
    <t xml:space="preserve">  其他生活救助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</si>
  <si>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</si>
  <si>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</si>
  <si>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</si>
  <si>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</si>
  <si>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</si>
  <si>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其他社会保障和就业支出</t>
  </si>
  <si>
    <t xml:space="preserve">    其他社会保障和就业支出</t>
  </si>
  <si>
    <t>209</t>
  </si>
  <si>
    <t>社会保险基金支出</t>
  </si>
  <si>
    <t xml:space="preserve">  企业职工基本养老保险基金支出</t>
  </si>
  <si>
    <t xml:space="preserve">  209</t>
  </si>
  <si>
    <t xml:space="preserve">    基本养老金</t>
  </si>
  <si>
    <t xml:space="preserve">  工伤保险基金支出</t>
  </si>
  <si>
    <t xml:space="preserve">    工伤保险待遇</t>
  </si>
  <si>
    <t>210</t>
  </si>
  <si>
    <t>医疗卫生与计划生育支出</t>
  </si>
  <si>
    <t xml:space="preserve">  医疗卫生与计划生育管理事务</t>
  </si>
  <si>
    <t xml:space="preserve">  210</t>
  </si>
  <si>
    <t xml:space="preserve">    行政运行（医疗卫生管理事务）</t>
  </si>
  <si>
    <t xml:space="preserve">    一般行政管理事务（医疗卫生管理事务）</t>
  </si>
  <si>
    <t xml:space="preserve">    其他医疗卫生与计划生育管理事务支出</t>
  </si>
  <si>
    <t xml:space="preserve">  公立医院</t>
  </si>
  <si>
    <t xml:space="preserve">    中医（民族）医院</t>
  </si>
  <si>
    <t xml:space="preserve">    其他专科医院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</si>
  <si>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</si>
  <si>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</si>
  <si>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</si>
  <si>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</si>
  <si>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</si>
  <si>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</si>
  <si>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</si>
  <si>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</si>
  <si>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</si>
  <si>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</si>
  <si>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</si>
  <si>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计划生育事务</t>
  </si>
  <si>
    <t xml:space="preserve">    其他计划生育事务支出</t>
  </si>
  <si>
    <t xml:space="preserve">  食品和药品监督管理事务</t>
  </si>
  <si>
    <t xml:space="preserve">    行政运行（食品和药品监督管理事务）</t>
  </si>
  <si>
    <t xml:space="preserve">    一般行政管理事务（食品和药品监督管理事务）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</si>
  <si>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</si>
  <si>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</si>
  <si>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</si>
  <si>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</si>
  <si>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</si>
  <si>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</si>
  <si>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12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</si>
  <si>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</si>
  <si>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</si>
  <si>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</si>
  <si>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</si>
  <si>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其他医疗卫生与计划生育支出</t>
  </si>
  <si>
    <t>211</t>
  </si>
  <si>
    <t>节能环保支出</t>
  </si>
  <si>
    <t xml:space="preserve">  环境保护管理事务</t>
  </si>
  <si>
    <t xml:space="preserve">  211</t>
  </si>
  <si>
    <t xml:space="preserve">    其他环境保护管理事务支出</t>
  </si>
  <si>
    <t>212</t>
  </si>
  <si>
    <t>城乡社区支出</t>
  </si>
  <si>
    <t xml:space="preserve">  城乡社区管理事务</t>
  </si>
  <si>
    <t xml:space="preserve">  212</t>
  </si>
  <si>
    <t xml:space="preserve">    行政运行（城乡社区管理事务）</t>
  </si>
  <si>
    <t xml:space="preserve">    一般行政管理事务（城乡社区管理事务）</t>
  </si>
  <si>
    <t xml:space="preserve">    城管执法</t>
  </si>
  <si>
    <t xml:space="preserve">    其他城乡社区管理事务支出</t>
  </si>
  <si>
    <t xml:space="preserve">  城乡社区公共设施</t>
  </si>
  <si>
    <t xml:space="preserve">    小城镇基础设施建设</t>
  </si>
  <si>
    <t xml:space="preserve">  城乡社区环境卫生</t>
  </si>
  <si>
    <t xml:space="preserve">    城乡社区环境卫生</t>
  </si>
  <si>
    <t xml:space="preserve">  国有土地使用权出让收入及对应专项债务收入安排的支出</t>
  </si>
  <si>
    <t xml:space="preserve">    城市建设支出</t>
  </si>
  <si>
    <t xml:space="preserve">    农村基础设施建设支出</t>
  </si>
  <si>
    <t xml:space="preserve">    棚户区改造支出</t>
  </si>
  <si>
    <t>213</t>
  </si>
  <si>
    <t>农林水支出</t>
  </si>
  <si>
    <t xml:space="preserve">  农业</t>
  </si>
  <si>
    <t xml:space="preserve">  213</t>
  </si>
  <si>
    <t xml:space="preserve">    行政运行（农业）</t>
  </si>
  <si>
    <t xml:space="preserve">    一般行政管理事务（农业）</t>
  </si>
  <si>
    <t xml:space="preserve">    机关服务（农业）</t>
  </si>
  <si>
    <t xml:space="preserve">    事业运行（农业）</t>
  </si>
  <si>
    <t xml:space="preserve">    科技转化与推广服务</t>
  </si>
  <si>
    <t xml:space="preserve">    病虫害控制</t>
  </si>
  <si>
    <t xml:space="preserve">    农产品质量安全</t>
  </si>
  <si>
    <t xml:space="preserve">    农业资源保护修复与利用</t>
  </si>
  <si>
    <t>52</t>
  </si>
  <si>
    <t xml:space="preserve">    对高校毕业生到基层任职补助</t>
  </si>
  <si>
    <t xml:space="preserve">    其他农业支出</t>
  </si>
  <si>
    <t xml:space="preserve">  林业</t>
  </si>
  <si>
    <t xml:space="preserve">    行政运行（林业）</t>
  </si>
  <si>
    <t xml:space="preserve">    林业事业机构</t>
  </si>
  <si>
    <t xml:space="preserve">    森林培育（林业）</t>
  </si>
  <si>
    <t xml:space="preserve">    成品油价格改革对林业的补贴</t>
  </si>
  <si>
    <t xml:space="preserve">  水利</t>
  </si>
  <si>
    <t xml:space="preserve">    行政运行（水利）</t>
  </si>
  <si>
    <t xml:space="preserve">    水利工程建设（水利）</t>
  </si>
  <si>
    <t xml:space="preserve">    水利工程运行与维护</t>
  </si>
  <si>
    <t xml:space="preserve">    水文测报</t>
  </si>
  <si>
    <t xml:space="preserve">    防汛</t>
  </si>
  <si>
    <t xml:space="preserve">    砂石资源费支出</t>
  </si>
  <si>
    <t xml:space="preserve">    农村人畜饮水</t>
  </si>
  <si>
    <t xml:space="preserve">    其他水利支出</t>
  </si>
  <si>
    <t xml:space="preserve">  扶贫</t>
  </si>
  <si>
    <t xml:space="preserve">    行政运行（扶贫）</t>
  </si>
  <si>
    <t xml:space="preserve">    一般行政管理事务（扶贫）</t>
  </si>
  <si>
    <t xml:space="preserve">    农村基础设施建设</t>
  </si>
  <si>
    <t xml:space="preserve">    其他扶贫支出</t>
  </si>
  <si>
    <t xml:space="preserve">  农业综合开发</t>
  </si>
  <si>
    <t xml:space="preserve">    机构运行（农业综合开发）</t>
  </si>
  <si>
    <t xml:space="preserve">    土地治理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</si>
  <si>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</si>
  <si>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</si>
  <si>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</si>
  <si>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普惠金融发展支出</t>
  </si>
  <si>
    <t xml:space="preserve">    农业保险保费补贴</t>
  </si>
  <si>
    <t>214</t>
  </si>
  <si>
    <t>交通运输支出</t>
  </si>
  <si>
    <t xml:space="preserve">  公路水路运输</t>
  </si>
  <si>
    <t xml:space="preserve">  214</t>
  </si>
  <si>
    <t xml:space="preserve">    行政运行（公路水路运输）</t>
  </si>
  <si>
    <t xml:space="preserve">    公路养护（公路水路运输）</t>
  </si>
  <si>
    <t xml:space="preserve">    其他公路水路运输支出</t>
  </si>
  <si>
    <t xml:space="preserve">  其他交通运输支出</t>
  </si>
  <si>
    <t xml:space="preserve">    其他交通运输支出</t>
  </si>
  <si>
    <t>215</t>
  </si>
  <si>
    <t>资源勘探信息等支出</t>
  </si>
  <si>
    <t xml:space="preserve">  制造业</t>
  </si>
  <si>
    <t xml:space="preserve">  215</t>
  </si>
  <si>
    <t xml:space="preserve">    一般行政管理事务（制造业）</t>
  </si>
  <si>
    <t xml:space="preserve">    其他制造业支出</t>
  </si>
  <si>
    <t xml:space="preserve">  工业和信息产业监管</t>
  </si>
  <si>
    <t xml:space="preserve">    行政运行（工业和信息产业监管）</t>
  </si>
  <si>
    <t xml:space="preserve">    一般行政管理事务（工业和信息产业监管）</t>
  </si>
  <si>
    <t xml:space="preserve">  安全生产监管</t>
  </si>
  <si>
    <t xml:space="preserve">    行政运行（安全生产监管）</t>
  </si>
  <si>
    <t xml:space="preserve">    其他安全生产监管支出</t>
  </si>
  <si>
    <t xml:space="preserve">  国有资产监管</t>
  </si>
  <si>
    <t xml:space="preserve">    行政运行（国有资产监管）</t>
  </si>
  <si>
    <t xml:space="preserve">    一般行政管理事务（国有资产监管）</t>
  </si>
  <si>
    <t xml:space="preserve">  支持中小企业发展和管理支出</t>
  </si>
  <si>
    <t xml:space="preserve">    中小企业发展专项</t>
  </si>
  <si>
    <t>216</t>
  </si>
  <si>
    <t>商业服务业等支出</t>
  </si>
  <si>
    <t xml:space="preserve">  商业流通事务</t>
  </si>
  <si>
    <t xml:space="preserve">  216</t>
  </si>
  <si>
    <t xml:space="preserve">    行政运行（商业流通事务）</t>
  </si>
  <si>
    <t xml:space="preserve">    其他商业流通事务支出</t>
  </si>
  <si>
    <t xml:space="preserve">  旅游业管理与服务支出</t>
  </si>
  <si>
    <t xml:space="preserve">    其他旅游业管理与服务支出</t>
  </si>
  <si>
    <t>220</t>
  </si>
  <si>
    <t>国土海洋气象等支出</t>
  </si>
  <si>
    <t xml:space="preserve">  地震事务</t>
  </si>
  <si>
    <t xml:space="preserve">  220</t>
  </si>
  <si>
    <t xml:space="preserve">    地震灾害预防</t>
  </si>
  <si>
    <t xml:space="preserve">  气象事务</t>
  </si>
  <si>
    <t xml:space="preserve">    气象服务</t>
  </si>
  <si>
    <t>221</t>
  </si>
  <si>
    <t>住房保障支出</t>
  </si>
  <si>
    <t xml:space="preserve">  保障性安居工程支出</t>
  </si>
  <si>
    <t xml:space="preserve">  221</t>
  </si>
  <si>
    <t xml:space="preserve">    棚户区改造</t>
  </si>
  <si>
    <t xml:space="preserve">    农村危房改造</t>
  </si>
  <si>
    <t xml:space="preserve">  住房改革支出</t>
  </si>
  <si>
    <t xml:space="preserve">    住房公积金</t>
  </si>
  <si>
    <t>222</t>
  </si>
  <si>
    <t>粮油物资储备支出</t>
  </si>
  <si>
    <t xml:space="preserve">  粮油事务</t>
  </si>
  <si>
    <t xml:space="preserve">  222</t>
  </si>
  <si>
    <t xml:space="preserve">    行政运行（粮油事务）</t>
  </si>
  <si>
    <t xml:space="preserve">    粮食专项业务活动</t>
  </si>
  <si>
    <t xml:space="preserve">    其他粮油事务支出</t>
  </si>
  <si>
    <t>227</t>
  </si>
  <si>
    <t xml:space="preserve">  预备费</t>
  </si>
  <si>
    <t xml:space="preserve">  227</t>
  </si>
  <si>
    <t xml:space="preserve">  </t>
  </si>
  <si>
    <t xml:space="preserve">    预备费</t>
  </si>
  <si>
    <t>229</t>
  </si>
  <si>
    <t>其他支出</t>
  </si>
  <si>
    <t xml:space="preserve">  其他政府性基金及对应专项债务收入安排的支出</t>
  </si>
  <si>
    <t xml:space="preserve">  229</t>
  </si>
  <si>
    <t xml:space="preserve">    其他政府性基金及对应专项债务收入安排的支出</t>
  </si>
  <si>
    <t xml:space="preserve">  其他支出</t>
  </si>
  <si>
    <t>231</t>
  </si>
  <si>
    <t>债务还本支出</t>
  </si>
  <si>
    <t xml:space="preserve">  地方政府一般债务还本支出</t>
  </si>
  <si>
    <t xml:space="preserve">  231</t>
  </si>
  <si>
    <t xml:space="preserve">    地方政府一般债券还本支出</t>
  </si>
  <si>
    <t xml:space="preserve">    地方政府其他一般债务还本支出</t>
  </si>
  <si>
    <t>232</t>
  </si>
  <si>
    <t>债务付息支出</t>
  </si>
  <si>
    <t xml:space="preserve">  地方政府一般债务付息支出</t>
  </si>
  <si>
    <t xml:space="preserve">  232</t>
  </si>
  <si>
    <t xml:space="preserve">    地方政府一般债券付息支出</t>
  </si>
  <si>
    <r>
      <rPr>
        <b/>
        <sz val="16"/>
        <rFont val="宋体"/>
        <family val="3"/>
        <charset val="134"/>
      </rPr>
      <t>2</t>
    </r>
    <r>
      <rPr>
        <b/>
        <sz val="16"/>
        <rFont val="宋体"/>
        <family val="3"/>
        <charset val="134"/>
      </rPr>
      <t>018年</t>
    </r>
    <r>
      <rPr>
        <b/>
        <sz val="16"/>
        <rFont val="宋体"/>
        <family val="3"/>
        <charset val="134"/>
      </rPr>
      <t>一般公共预算基本支出表（按经济科目）</t>
    </r>
  </si>
  <si>
    <t>经济科目</t>
  </si>
  <si>
    <t>金额</t>
  </si>
  <si>
    <t>资金来源</t>
  </si>
  <si>
    <t>公共财政拨款</t>
  </si>
  <si>
    <t>经费拨款</t>
  </si>
  <si>
    <t>纳入公共预算管理的非税收入拨款</t>
  </si>
  <si>
    <t>基本支出合计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</si>
  <si>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</si>
  <si>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</si>
  <si>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</si>
  <si>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</si>
  <si>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</si>
  <si>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</si>
  <si>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</si>
  <si>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</si>
  <si>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其他社会保障缴费</t>
  </si>
  <si>
    <t xml:space="preserve">    其他工资福利支出</t>
  </si>
  <si>
    <t xml:space="preserve">  商品和服务支出</t>
  </si>
  <si>
    <t xml:space="preserve">    公务费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</si>
  <si>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</si>
  <si>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</si>
  <si>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</si>
  <si>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</si>
  <si>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机关基层党组织活动经费</t>
  </si>
  <si>
    <t xml:space="preserve">    其他商品和服务支出</t>
  </si>
  <si>
    <t xml:space="preserve">    退休干部公用经费</t>
  </si>
  <si>
    <t xml:space="preserve">  对个人和家庭补助支出</t>
  </si>
  <si>
    <t xml:space="preserve">    退休费</t>
  </si>
  <si>
    <t xml:space="preserve">    遗属抚恤</t>
  </si>
  <si>
    <t xml:space="preserve">    生活补助</t>
  </si>
  <si>
    <t xml:space="preserve">    独生子女奖励金</t>
  </si>
  <si>
    <t xml:space="preserve">    其他对个人和家庭的补助</t>
  </si>
  <si>
    <r>
      <rPr>
        <b/>
        <sz val="16"/>
        <rFont val="宋体"/>
        <family val="3"/>
        <charset val="134"/>
      </rPr>
      <t>2</t>
    </r>
    <r>
      <rPr>
        <b/>
        <sz val="16"/>
        <rFont val="宋体"/>
        <family val="3"/>
        <charset val="134"/>
      </rPr>
      <t>018年</t>
    </r>
    <r>
      <rPr>
        <b/>
        <sz val="16"/>
        <rFont val="宋体"/>
        <family val="3"/>
        <charset val="134"/>
      </rPr>
      <t>一般公共预算税收返还和转移支付表</t>
    </r>
  </si>
  <si>
    <r>
      <rPr>
        <sz val="11"/>
        <rFont val="宋体"/>
        <family val="3"/>
        <charset val="134"/>
      </rPr>
      <t>项</t>
    </r>
    <r>
      <rPr>
        <sz val="11"/>
        <rFont val="Times New Roman"/>
        <family val="1"/>
        <charset val="134"/>
      </rPr>
      <t xml:space="preserve">               </t>
    </r>
    <r>
      <rPr>
        <sz val="11"/>
        <rFont val="宋体"/>
        <family val="3"/>
        <charset val="134"/>
      </rPr>
      <t>目</t>
    </r>
  </si>
  <si>
    <r>
      <rPr>
        <sz val="11"/>
        <rFont val="宋体"/>
        <family val="3"/>
        <charset val="134"/>
      </rPr>
      <t>201</t>
    </r>
    <r>
      <rPr>
        <sz val="11"/>
        <rFont val="宋体"/>
        <family val="3"/>
        <charset val="134"/>
      </rPr>
      <t>8</t>
    </r>
    <r>
      <rPr>
        <sz val="11"/>
        <rFont val="宋体"/>
        <family val="3"/>
        <charset val="134"/>
      </rPr>
      <t>年预算</t>
    </r>
  </si>
  <si>
    <r>
      <rPr>
        <b/>
        <sz val="11"/>
        <rFont val="Times New Roman"/>
        <family val="1"/>
        <charset val="134"/>
      </rPr>
      <t>1</t>
    </r>
    <r>
      <rPr>
        <b/>
        <sz val="11"/>
        <rFont val="宋体"/>
        <family val="3"/>
        <charset val="134"/>
      </rPr>
      <t>、返还性收入</t>
    </r>
  </si>
  <si>
    <r>
      <rPr>
        <sz val="11"/>
        <rFont val="Times New Roman"/>
        <family val="1"/>
        <charset val="134"/>
      </rPr>
      <t xml:space="preserve">  </t>
    </r>
    <r>
      <rPr>
        <sz val="11"/>
        <rFont val="宋体"/>
        <family val="3"/>
        <charset val="134"/>
      </rPr>
      <t>消费税和增值税税收返还</t>
    </r>
  </si>
  <si>
    <r>
      <rPr>
        <sz val="11"/>
        <rFont val="Times New Roman"/>
        <family val="1"/>
        <charset val="134"/>
      </rPr>
      <t xml:space="preserve">  </t>
    </r>
    <r>
      <rPr>
        <sz val="11"/>
        <rFont val="宋体"/>
        <family val="3"/>
        <charset val="134"/>
      </rPr>
      <t>所得税基数返还</t>
    </r>
  </si>
  <si>
    <r>
      <rPr>
        <sz val="11"/>
        <rFont val="Times New Roman"/>
        <family val="1"/>
        <charset val="134"/>
      </rPr>
      <t xml:space="preserve">  </t>
    </r>
    <r>
      <rPr>
        <sz val="11"/>
        <rFont val="宋体"/>
        <family val="3"/>
        <charset val="134"/>
      </rPr>
      <t>其他税收返还</t>
    </r>
  </si>
  <si>
    <r>
      <rPr>
        <b/>
        <sz val="11"/>
        <rFont val="Times New Roman"/>
        <family val="1"/>
        <charset val="134"/>
      </rPr>
      <t>2</t>
    </r>
    <r>
      <rPr>
        <b/>
        <sz val="11"/>
        <rFont val="宋体"/>
        <family val="3"/>
        <charset val="134"/>
      </rPr>
      <t>、一般性转移支付收入</t>
    </r>
  </si>
  <si>
    <r>
      <rPr>
        <sz val="11"/>
        <rFont val="Times New Roman"/>
        <family val="1"/>
        <charset val="134"/>
      </rPr>
      <t xml:space="preserve">    </t>
    </r>
    <r>
      <rPr>
        <sz val="11"/>
        <rFont val="宋体"/>
        <family val="3"/>
        <charset val="134"/>
      </rPr>
      <t>体制补助收入</t>
    </r>
  </si>
  <si>
    <r>
      <rPr>
        <sz val="11"/>
        <rFont val="Times New Roman"/>
        <family val="1"/>
        <charset val="134"/>
      </rPr>
      <t xml:space="preserve">    </t>
    </r>
    <r>
      <rPr>
        <sz val="11"/>
        <rFont val="宋体"/>
        <family val="3"/>
        <charset val="134"/>
      </rPr>
      <t>均衡性转移支付补助</t>
    </r>
  </si>
  <si>
    <r>
      <rPr>
        <sz val="11"/>
        <rFont val="Times New Roman"/>
        <family val="1"/>
        <charset val="134"/>
      </rPr>
      <t xml:space="preserve">    </t>
    </r>
    <r>
      <rPr>
        <sz val="11"/>
        <rFont val="宋体"/>
        <family val="3"/>
        <charset val="134"/>
      </rPr>
      <t>调整工资转移支付补助收入</t>
    </r>
  </si>
  <si>
    <r>
      <rPr>
        <sz val="11"/>
        <rFont val="Times New Roman"/>
        <family val="1"/>
        <charset val="134"/>
      </rPr>
      <t xml:space="preserve">    </t>
    </r>
    <r>
      <rPr>
        <sz val="11"/>
        <rFont val="宋体"/>
        <family val="3"/>
        <charset val="134"/>
      </rPr>
      <t>农村税费改革补助收入</t>
    </r>
  </si>
  <si>
    <r>
      <rPr>
        <sz val="11"/>
        <rFont val="Times New Roman"/>
        <family val="1"/>
        <charset val="134"/>
      </rPr>
      <t xml:space="preserve">    </t>
    </r>
    <r>
      <rPr>
        <sz val="11"/>
        <rFont val="宋体"/>
        <family val="3"/>
        <charset val="134"/>
      </rPr>
      <t>县级基本财力保障机制奖补资金</t>
    </r>
  </si>
  <si>
    <r>
      <rPr>
        <sz val="11"/>
        <rFont val="Times New Roman"/>
        <family val="1"/>
        <charset val="134"/>
      </rPr>
      <t xml:space="preserve">    </t>
    </r>
    <r>
      <rPr>
        <sz val="11"/>
        <rFont val="宋体"/>
        <family val="3"/>
        <charset val="134"/>
      </rPr>
      <t>结算补助收入</t>
    </r>
  </si>
  <si>
    <t xml:space="preserve">  农村综合改革转移支付收入</t>
  </si>
  <si>
    <t xml:space="preserve">  其他一般性转移支付收入</t>
  </si>
  <si>
    <r>
      <rPr>
        <b/>
        <sz val="11"/>
        <rFont val="Times New Roman"/>
        <family val="1"/>
        <charset val="134"/>
      </rPr>
      <t>3</t>
    </r>
    <r>
      <rPr>
        <b/>
        <sz val="11"/>
        <rFont val="宋体"/>
        <family val="3"/>
        <charset val="134"/>
      </rPr>
      <t>、专项转移支付收入</t>
    </r>
  </si>
  <si>
    <t xml:space="preserve">  义务教育等转移支付</t>
  </si>
  <si>
    <t xml:space="preserve">  基层公检法司转移支付</t>
  </si>
  <si>
    <t xml:space="preserve">  新型农村合作医疗等转移支付</t>
  </si>
  <si>
    <t xml:space="preserve">  基本养老保险和低保等转移支付</t>
  </si>
  <si>
    <t xml:space="preserve">  民政一般性转移支付</t>
  </si>
  <si>
    <t xml:space="preserve">  卫生一般性转移支付</t>
  </si>
  <si>
    <t xml:space="preserve">  中央财政扶贫资金</t>
  </si>
  <si>
    <t xml:space="preserve">  合 计</t>
  </si>
  <si>
    <r>
      <rPr>
        <b/>
        <sz val="16"/>
        <rFont val="宋体"/>
        <family val="3"/>
        <charset val="134"/>
      </rPr>
      <t>资阳区201</t>
    </r>
    <r>
      <rPr>
        <b/>
        <sz val="16"/>
        <rFont val="宋体"/>
        <family val="3"/>
        <charset val="134"/>
      </rPr>
      <t>8</t>
    </r>
    <r>
      <rPr>
        <b/>
        <sz val="16"/>
        <rFont val="宋体"/>
        <family val="3"/>
        <charset val="134"/>
      </rPr>
      <t>年财政收入预算明细表</t>
    </r>
  </si>
  <si>
    <t>增值税</t>
  </si>
  <si>
    <t>地方分成比例37.5%</t>
  </si>
  <si>
    <t>上划中央增值税</t>
  </si>
  <si>
    <t>中央上划比例50%</t>
  </si>
  <si>
    <t>上划省增值税</t>
  </si>
  <si>
    <r>
      <rPr>
        <sz val="11"/>
        <rFont val="宋体"/>
        <family val="3"/>
        <charset val="134"/>
      </rPr>
      <t>省级上划比例</t>
    </r>
    <r>
      <rPr>
        <sz val="11"/>
        <rFont val="宋体"/>
        <family val="3"/>
        <charset val="134"/>
      </rPr>
      <t>12.5%</t>
    </r>
  </si>
  <si>
    <r>
      <rPr>
        <sz val="12"/>
        <color indexed="8"/>
        <rFont val="宋体"/>
        <family val="3"/>
        <charset val="134"/>
      </rPr>
      <t>任务预算数</t>
    </r>
  </si>
  <si>
    <r>
      <rPr>
        <sz val="12"/>
        <rFont val="宋体"/>
        <family val="3"/>
        <charset val="134"/>
      </rPr>
      <t>上划数</t>
    </r>
  </si>
  <si>
    <t>资阳区2017年专项一般性转移支付支出明细表</t>
  </si>
  <si>
    <t>项目</t>
  </si>
  <si>
    <t>部门单位</t>
  </si>
  <si>
    <t>科目代码</t>
  </si>
  <si>
    <t>文号</t>
  </si>
  <si>
    <t>一、义务教育等转移支付</t>
  </si>
  <si>
    <t>教育局</t>
  </si>
  <si>
    <t>其他普通教育支出</t>
  </si>
  <si>
    <t>湘财预[2015]129号</t>
  </si>
  <si>
    <r>
      <rPr>
        <sz val="10"/>
        <rFont val="宋体"/>
        <family val="3"/>
        <charset val="134"/>
      </rPr>
      <t>湘财预[2015]148号</t>
    </r>
  </si>
  <si>
    <t>湘财预[2015]63号</t>
  </si>
  <si>
    <t xml:space="preserve">小计 </t>
  </si>
  <si>
    <t>二、基层公检法司转移支付</t>
  </si>
  <si>
    <t>检察院</t>
  </si>
  <si>
    <t>其他检察支出</t>
  </si>
  <si>
    <r>
      <rPr>
        <sz val="10"/>
        <rFont val="宋体"/>
        <family val="3"/>
        <charset val="134"/>
      </rPr>
      <t>湘财预</t>
    </r>
    <r>
      <rPr>
        <sz val="10"/>
        <rFont val="宋体"/>
        <family val="3"/>
        <charset val="134"/>
      </rPr>
      <t>[2015]140</t>
    </r>
    <r>
      <rPr>
        <sz val="10"/>
        <rFont val="宋体"/>
        <family val="3"/>
        <charset val="134"/>
      </rPr>
      <t>号</t>
    </r>
  </si>
  <si>
    <t>法院</t>
  </si>
  <si>
    <t>其他法院支出</t>
  </si>
  <si>
    <t>司法</t>
  </si>
  <si>
    <t>其他司法支出</t>
  </si>
  <si>
    <t>三、新型农村合作医疗等转移支付</t>
  </si>
  <si>
    <t>民政局</t>
  </si>
  <si>
    <t>城乡医疗救助</t>
  </si>
  <si>
    <t>湘财预[2015]133号</t>
  </si>
  <si>
    <t>社保专户</t>
  </si>
  <si>
    <t>城镇居民基本医疗保险</t>
  </si>
  <si>
    <t>湘财预[2015]134号</t>
  </si>
  <si>
    <t>新型农村合作医疗</t>
  </si>
  <si>
    <t>湘财预[2015]135号</t>
  </si>
  <si>
    <t>四、基本养老保险和低保等转移支付</t>
  </si>
  <si>
    <t>财政对基本养老保险基金的补助</t>
  </si>
  <si>
    <t>湘财预[2015]136号</t>
  </si>
  <si>
    <t>财政对城乡居民基本养老保险基金的补助</t>
  </si>
  <si>
    <t>湘财预[2015]137号</t>
  </si>
  <si>
    <t>湘财预[2015]138号</t>
  </si>
  <si>
    <t>五、农村综合改革转移支付</t>
  </si>
  <si>
    <t>乡财局</t>
  </si>
  <si>
    <t>对村级一事一议的补助</t>
  </si>
  <si>
    <t>湘财预[2015]130号</t>
  </si>
  <si>
    <t>六、其他专项一般性转移支付</t>
  </si>
  <si>
    <t>区残联</t>
  </si>
  <si>
    <t>其他残疾人事业支出</t>
  </si>
  <si>
    <t>益财预[2015]294号</t>
  </si>
  <si>
    <t>说明：此表转移支付按2015年实际提前下达数预计，实际执行以上级最终下达数为准。</t>
  </si>
  <si>
    <t>收              入</t>
  </si>
  <si>
    <t>支              出</t>
  </si>
  <si>
    <t>本年预算</t>
  </si>
  <si>
    <t>一、政府性基金拨款</t>
  </si>
  <si>
    <t>一、一般公共服务支出</t>
  </si>
  <si>
    <t>一、基本支出</t>
  </si>
  <si>
    <t>二、外交支出</t>
  </si>
  <si>
    <t xml:space="preserve">      工资福利支出</t>
  </si>
  <si>
    <t>三、国防支出</t>
  </si>
  <si>
    <t xml:space="preserve">      商品和服务支出</t>
  </si>
  <si>
    <t>四、公共安全支出</t>
  </si>
  <si>
    <t xml:space="preserve">      对个人和家庭的补助支出</t>
  </si>
  <si>
    <t>五、教育支出</t>
  </si>
  <si>
    <t>二、项目支出</t>
  </si>
  <si>
    <t>六、科学技术支出</t>
  </si>
  <si>
    <t xml:space="preserve">    专项工资福利支出</t>
  </si>
  <si>
    <t>七、文化体育与传媒支出</t>
  </si>
  <si>
    <t xml:space="preserve">    专项商品和服务支出</t>
  </si>
  <si>
    <t>八、社会保障和就业支出</t>
  </si>
  <si>
    <t xml:space="preserve">    专项对个人和家庭的补助支出</t>
  </si>
  <si>
    <t>九、社会保险基金支出</t>
  </si>
  <si>
    <t xml:space="preserve">    债务利息及费用支出</t>
  </si>
  <si>
    <t>十、医疗卫生与计划生育支出</t>
  </si>
  <si>
    <t xml:space="preserve">    资本性支出（基本建设）</t>
  </si>
  <si>
    <t>十一、节能环保支出</t>
  </si>
  <si>
    <t xml:space="preserve">    其他资本性支出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</si>
  <si>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</si>
  <si>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</si>
  <si>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</si>
  <si>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</si>
  <si>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</si>
  <si>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</si>
  <si>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</si>
  <si>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</si>
  <si>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</si>
  <si>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</si>
  <si>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</si>
  <si>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</si>
  <si>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</si>
  <si>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</si>
  <si>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</si>
  <si>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</si>
  <si>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</si>
  <si>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 入 总 计</t>
  </si>
  <si>
    <t>支 出 总 计</t>
  </si>
  <si>
    <t>2018年政府性基金收入预算表</t>
  </si>
  <si>
    <t>1.国有土地使用权出让收入</t>
  </si>
  <si>
    <t>2.其他政府性基金收入</t>
  </si>
  <si>
    <t>政府性基金拨款</t>
  </si>
  <si>
    <t>基本支出</t>
  </si>
  <si>
    <t>项目支出</t>
  </si>
  <si>
    <t>收          入</t>
  </si>
  <si>
    <t>支          出</t>
  </si>
  <si>
    <t>项        目</t>
  </si>
  <si>
    <r>
      <rPr>
        <sz val="11"/>
        <rFont val="宋体"/>
        <family val="3"/>
        <charset val="134"/>
      </rPr>
      <t>201</t>
    </r>
    <r>
      <rPr>
        <sz val="11"/>
        <rFont val="宋体"/>
        <family val="3"/>
        <charset val="134"/>
      </rPr>
      <t>8</t>
    </r>
    <r>
      <rPr>
        <sz val="11"/>
        <rFont val="宋体"/>
        <family val="3"/>
        <charset val="134"/>
      </rPr>
      <t>年预算数</t>
    </r>
  </si>
  <si>
    <t>一、利润收入</t>
  </si>
  <si>
    <t>一、教育支出</t>
  </si>
  <si>
    <t xml:space="preserve">    投资服务企业利润收入</t>
  </si>
  <si>
    <t>二、科学技术支出</t>
  </si>
  <si>
    <t xml:space="preserve">    运输企业利润收入</t>
  </si>
  <si>
    <t>三、文化体育与传媒支出</t>
  </si>
  <si>
    <t xml:space="preserve">    其他国有资本经营预算企业利润收入</t>
  </si>
  <si>
    <t>四、社会保障和就业支出</t>
  </si>
  <si>
    <t>二、股利、股息收入</t>
  </si>
  <si>
    <t>五、节能环保支出</t>
  </si>
  <si>
    <t xml:space="preserve">          国有控股公司股利、股息收入</t>
  </si>
  <si>
    <t>六、城乡社区事务支出</t>
  </si>
  <si>
    <t xml:space="preserve">          国有参股公司股利、股息收入</t>
  </si>
  <si>
    <t>七、农林水支出</t>
  </si>
  <si>
    <t>八、交通运输支出</t>
  </si>
  <si>
    <t>三、产权转让收入</t>
  </si>
  <si>
    <t>九、资源勘探电力信息等支出</t>
  </si>
  <si>
    <t xml:space="preserve">       ……</t>
  </si>
  <si>
    <t>十、商业服务业等支出</t>
  </si>
  <si>
    <t>四、清算收入</t>
  </si>
  <si>
    <t>十一、其他支出</t>
  </si>
  <si>
    <t>十二、转移性支出</t>
  </si>
  <si>
    <t>五、其他国有资本经营收入</t>
  </si>
  <si>
    <t>本年收入合计</t>
  </si>
  <si>
    <t>本年支出合计</t>
  </si>
  <si>
    <t>上年结转</t>
  </si>
  <si>
    <t>结转下年</t>
  </si>
  <si>
    <t>科目名称/企业</t>
  </si>
  <si>
    <t xml:space="preserve">    投资服务企业利润收入小计</t>
  </si>
  <si>
    <t xml:space="preserve">    其他国有资本经营预算企业利润收入小计</t>
  </si>
  <si>
    <t>五、其他国有资本经营预算收入</t>
  </si>
  <si>
    <t xml:space="preserve"> 合        计</t>
  </si>
  <si>
    <t>项目名称</t>
  </si>
  <si>
    <t>小计</t>
  </si>
  <si>
    <t>资本性支出</t>
  </si>
  <si>
    <t>费用性支出</t>
  </si>
  <si>
    <t>1.向国有独资投入或追加资本金</t>
  </si>
  <si>
    <t>2.股权投资</t>
  </si>
  <si>
    <t>3.收购企业产权（股权）</t>
  </si>
  <si>
    <t>4.弥补企业改革成本缺口支出</t>
  </si>
  <si>
    <t>5.国有产（股）权监管成本支出</t>
  </si>
  <si>
    <t>6.其他支出(还本付息支出）</t>
  </si>
  <si>
    <t>合     计</t>
  </si>
  <si>
    <t>2018年社会保险基金预算收支表</t>
  </si>
  <si>
    <t>单位：元</t>
  </si>
  <si>
    <t xml:space="preserve">企业职工基本养老保险基金
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</si>
  <si>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</si>
  <si>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</si>
  <si>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</si>
  <si>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</si>
  <si>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</si>
  <si>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</si>
  <si>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</si>
  <si>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</si>
  <si>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</si>
  <si>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</si>
  <si>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</si>
  <si>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4、委托投资收益</t>
  </si>
  <si>
    <t>×</t>
  </si>
  <si>
    <t xml:space="preserve">           5、其他收入</t>
  </si>
  <si>
    <t xml:space="preserve">           6、转移收入</t>
  </si>
  <si>
    <t>二、支出</t>
  </si>
  <si>
    <t xml:space="preserve">    其中： 1、社会保险待遇支出</t>
  </si>
  <si>
    <t xml:space="preserve">           2、其他支出</t>
  </si>
  <si>
    <t xml:space="preserve">           3、转移支出</t>
  </si>
  <si>
    <t>三、本年收支结余</t>
  </si>
  <si>
    <t>四、年末滚存结余</t>
  </si>
  <si>
    <t>第 1 页</t>
  </si>
  <si>
    <t>2018年社会保险基金预算支出表</t>
  </si>
  <si>
    <t>支出</t>
  </si>
  <si>
    <t>2018年社会保险基金预算收入表</t>
  </si>
  <si>
    <t>收入</t>
  </si>
  <si>
    <t>资阳区政府债务限额情况表</t>
  </si>
  <si>
    <t>单位：亿元</t>
  </si>
  <si>
    <t>地区</t>
  </si>
  <si>
    <t>2014年末清理甄别余额</t>
  </si>
  <si>
    <t>2015年末限额</t>
  </si>
  <si>
    <t>2017年限额</t>
  </si>
  <si>
    <t>编码</t>
  </si>
  <si>
    <t>名称</t>
  </si>
  <si>
    <t>一般债务</t>
  </si>
  <si>
    <t>专项债务</t>
  </si>
  <si>
    <t>资阳区</t>
  </si>
  <si>
    <t>2017年12月</t>
  </si>
  <si>
    <t>资阳区政府债务余额情况表</t>
  </si>
  <si>
    <t>项 目</t>
  </si>
  <si>
    <t>2017年初政府债务余额</t>
  </si>
  <si>
    <t>2017年12月底政府债务余额</t>
  </si>
  <si>
    <t>发行新增债券</t>
  </si>
  <si>
    <t>发行置换债券</t>
  </si>
  <si>
    <t>发行在建项目后续融资债券</t>
  </si>
  <si>
    <t>小  计</t>
  </si>
  <si>
    <t>公式</t>
  </si>
  <si>
    <t xml:space="preserve">     合计</t>
  </si>
  <si>
    <t>01.铁路(不含城市轨道交通)</t>
  </si>
  <si>
    <t>02.公路</t>
  </si>
  <si>
    <t xml:space="preserve">  其中：高速公路</t>
  </si>
  <si>
    <t>03.机场</t>
  </si>
  <si>
    <t>04.市政建设</t>
  </si>
  <si>
    <t>05.土地储备</t>
  </si>
  <si>
    <t>06.保障性住房</t>
  </si>
  <si>
    <t xml:space="preserve">  其中：棚户区改造</t>
  </si>
  <si>
    <t>07.生态建设和环境保护</t>
  </si>
  <si>
    <t>08.政权建设</t>
  </si>
  <si>
    <t>09.教育</t>
  </si>
  <si>
    <t>10.科学</t>
  </si>
  <si>
    <t>11.文化</t>
  </si>
  <si>
    <t>12.医疗卫生</t>
  </si>
  <si>
    <t>13.社会保障</t>
  </si>
  <si>
    <t>14.粮油物资储备</t>
  </si>
  <si>
    <t>15.农林水利建设</t>
  </si>
  <si>
    <t>16.其他</t>
  </si>
  <si>
    <t>17.非资本性支出</t>
  </si>
  <si>
    <t>18.未支出</t>
  </si>
  <si>
    <t>资阳区2017年预算支出分项明细表</t>
  </si>
  <si>
    <t>单位名称（项目名称）</t>
  </si>
  <si>
    <t>上年安排数</t>
  </si>
  <si>
    <t>项目简介</t>
  </si>
  <si>
    <t>一、公共财政拨款</t>
  </si>
  <si>
    <t>二、政府性基金拨款</t>
  </si>
  <si>
    <t>三、专户管理非税收入拨款</t>
  </si>
  <si>
    <t>四、上级补助收入</t>
  </si>
  <si>
    <t>五、国有资本经营收入</t>
  </si>
  <si>
    <t>六、其他收入</t>
  </si>
  <si>
    <t>七、上年结余</t>
  </si>
  <si>
    <t>预内非税收入拨款</t>
  </si>
  <si>
    <t>其中：1、人员支出</t>
  </si>
  <si>
    <t>新增交通局、公路局、药监局、城管局直属大队、物价局下放人员经费及调资等</t>
  </si>
  <si>
    <t xml:space="preserve">      2、项目支出</t>
  </si>
  <si>
    <t>中共益阳市资阳区委办公室</t>
  </si>
  <si>
    <t>益阳市资阳区人民代表大会常务委员会</t>
  </si>
  <si>
    <t>益阳市资阳区人民政府办公室</t>
  </si>
  <si>
    <t>政协益阳市资阳区委员会办公室</t>
  </si>
  <si>
    <t>中国人民解放军湖南省益阳军分区后勤部</t>
  </si>
  <si>
    <t>中国共产党益阳市资阳区纪律检查委员会</t>
  </si>
  <si>
    <t>中共益阳市资阳区委组织部</t>
  </si>
  <si>
    <t>中共益阳市资阳区委宣传部</t>
  </si>
  <si>
    <t>中共益阳市资阳区委政法委员会</t>
  </si>
  <si>
    <t>中共益阳市资阳区委统一战线工作部</t>
  </si>
  <si>
    <t>益阳市公安局资阳分局</t>
  </si>
  <si>
    <t>益阳市资阳区人民检察院</t>
  </si>
  <si>
    <t>益阳市资阳区人民法院</t>
  </si>
  <si>
    <t>益阳市资阳区司法局</t>
  </si>
  <si>
    <t>武警益阳市资阳区消防支队</t>
  </si>
  <si>
    <t>益阳市资阳区财政局</t>
  </si>
  <si>
    <t>益阳市资阳区农业综合开发办公室</t>
  </si>
  <si>
    <t>益阳市资阳区财政干部培训中心</t>
  </si>
  <si>
    <t>益阳市资阳区审计局</t>
  </si>
  <si>
    <t>益阳市资阳区统计局</t>
  </si>
  <si>
    <t>中共益阳市资阳区委老干部局</t>
  </si>
  <si>
    <t>益阳市资阳区信访局</t>
  </si>
  <si>
    <t>中共益阳市资阳区委区人民政府接待处</t>
  </si>
  <si>
    <t>中共资阳区委区人民政府机关后勤服务中心</t>
  </si>
  <si>
    <t>益阳市资阳区政务服务中心</t>
  </si>
  <si>
    <t>益阳市资阳区机构编制委员会办公室</t>
  </si>
  <si>
    <t>益阳市资阳区档案局</t>
  </si>
  <si>
    <t>益阳市资阳区工商业联合会</t>
  </si>
  <si>
    <t>益阳市资阳区妇女联合会</t>
  </si>
  <si>
    <t>中国共产主义青年团益阳市资阳区委员会</t>
  </si>
  <si>
    <t>益阳市资阳区科学技术局</t>
  </si>
  <si>
    <t>益阳市资阳区科学技术协会</t>
  </si>
  <si>
    <t>益阳市资阳区文化体育广电新闻出版局机关</t>
  </si>
  <si>
    <t>益阳市资阳区图书馆</t>
  </si>
  <si>
    <t>益阳市资阳区文化馆</t>
  </si>
  <si>
    <t>益阳市资阳区文物管理所</t>
  </si>
  <si>
    <t>益阳市花鼓戏剧团有限公司</t>
  </si>
  <si>
    <t>益阳市资阳区教育局机关</t>
  </si>
  <si>
    <t>益阳市资阳区人力资源和社会保障局</t>
  </si>
  <si>
    <t>益阳市资阳区城镇职工医疗保险基金管理所</t>
  </si>
  <si>
    <t>益阳市资阳区民政局机关</t>
  </si>
  <si>
    <t>益阳市社会福利院</t>
  </si>
  <si>
    <t>益阳市儿童福利院</t>
  </si>
  <si>
    <t>益阳市资阳区残疾人联合会</t>
  </si>
  <si>
    <t>益阳市资阳区卫生局机关</t>
  </si>
  <si>
    <t>益阳市资阳区人口和计划生育局机关</t>
  </si>
  <si>
    <t>益阳市食品药品监督管理局资阳分局</t>
  </si>
  <si>
    <t>益阳市资阳区总工会</t>
  </si>
  <si>
    <t>益阳市资阳区住房和城乡建设局</t>
  </si>
  <si>
    <t>益阳市资阳区小城镇建设规划管理办公室</t>
  </si>
  <si>
    <t>益阳市资阳区规划行政执法大队</t>
  </si>
  <si>
    <t>益阳市资阳区住房保障管理中心</t>
  </si>
  <si>
    <t>益阳市资阳区粮食局</t>
  </si>
  <si>
    <t>益阳市资阳区供销合作联社</t>
  </si>
  <si>
    <t>益阳市资阳区市容环境卫生管理处</t>
  </si>
  <si>
    <t>益阳市资阳区发展和改革局</t>
  </si>
  <si>
    <t>益阳市资阳区城市管理行政执法局</t>
  </si>
  <si>
    <t>益阳市资阳区交通运输局</t>
  </si>
  <si>
    <t>益阳市资阳公路管理局</t>
  </si>
  <si>
    <t>+168万，市财政局下划农村公路养护费118万</t>
  </si>
  <si>
    <t>益阳市资阳区农村经济经营管理局</t>
  </si>
  <si>
    <t>湖南省农业广播电视学校资阳区分校</t>
  </si>
  <si>
    <t>益阳市资阳区农村能源领导小组办公室</t>
  </si>
  <si>
    <t>益阳市资阳区水利局机关</t>
  </si>
  <si>
    <t>益阳市资阳区农业局机关</t>
  </si>
  <si>
    <t>益阳市资阳区畜牧水产局机关</t>
  </si>
  <si>
    <t>益阳市资阳区林业局机关</t>
  </si>
  <si>
    <t>益阳市资阳区农业机械管理局</t>
  </si>
  <si>
    <t>益阳市资阳区安全生产监督管理局</t>
  </si>
  <si>
    <t>益阳市资阳区工业和信息化局</t>
  </si>
  <si>
    <t>益阳市资阳区商务局</t>
  </si>
  <si>
    <t>长春镇人民政府</t>
  </si>
  <si>
    <t>益阳市迎风桥镇人民政府</t>
  </si>
  <si>
    <t>益阳市新桥河镇人民政府</t>
  </si>
  <si>
    <t>益阳市沙头镇人民政府</t>
  </si>
  <si>
    <t>益阳市茈湖口镇人民政府</t>
  </si>
  <si>
    <t>益阳市张家塞乡人民政府</t>
  </si>
  <si>
    <t>益阳市大码头街道办事处</t>
  </si>
  <si>
    <t>益阳市汽车路街道办事处</t>
  </si>
  <si>
    <t>湖南益阳长春经济开发区管理委员会</t>
  </si>
  <si>
    <t>益阳皇家湖旅游度假区管理委员会</t>
  </si>
  <si>
    <t>中国人民武装警察部队益阳市支队后勤处</t>
  </si>
  <si>
    <t>益阳市工商行政管理局资阳分局</t>
  </si>
  <si>
    <t>益阳市住房公积金中心资阳管理部</t>
  </si>
  <si>
    <t>湖南省益阳市气象局</t>
  </si>
  <si>
    <t>益阳市资阳区经济建设促进会</t>
  </si>
  <si>
    <t>益阳市资阳区国有资产经营有限责任公司</t>
  </si>
  <si>
    <t>湖南省水文水资源勘测局益阳水文站</t>
  </si>
  <si>
    <t>益阳市资阳区禁毒协会</t>
  </si>
  <si>
    <t>益阳市资阳区老科学技术工作者协会</t>
  </si>
  <si>
    <t>+1万</t>
  </si>
  <si>
    <t>益阳市资阳区税收协控联管工作领导小组办公室</t>
  </si>
  <si>
    <t>益阳市资阳区财政局社会保障基金专户</t>
  </si>
  <si>
    <t xml:space="preserve">  残疾人康复、创业及基本服务状况和需求专项调查</t>
  </si>
  <si>
    <t xml:space="preserve">  重度残疾人生活补贴</t>
  </si>
  <si>
    <t xml:space="preserve">  重度残疾人护理补贴</t>
  </si>
  <si>
    <t xml:space="preserve">  城市低保</t>
  </si>
  <si>
    <t>政策性增加</t>
  </si>
  <si>
    <t xml:space="preserve">  企业社保配套</t>
  </si>
  <si>
    <t xml:space="preserve">  城乡居民养老保险</t>
  </si>
  <si>
    <t xml:space="preserve">  被征地农民社保</t>
  </si>
  <si>
    <t xml:space="preserve">  企业军转干</t>
  </si>
  <si>
    <t>-28.64万</t>
  </si>
  <si>
    <t xml:space="preserve">  新型农村合作医疗</t>
  </si>
  <si>
    <t xml:space="preserve">  城镇居民医保</t>
  </si>
  <si>
    <t xml:space="preserve">  离休干部、二等乙残军人医药费及行政单位医疗</t>
  </si>
  <si>
    <t>+4.82万</t>
  </si>
  <si>
    <t xml:space="preserve">  特困医保</t>
  </si>
  <si>
    <t xml:space="preserve">  城乡医疗救助</t>
  </si>
  <si>
    <t xml:space="preserve">  农村危房改造</t>
  </si>
  <si>
    <t>代列专项</t>
  </si>
  <si>
    <t xml:space="preserve">  绩效考核及立项争资奖励</t>
  </si>
  <si>
    <t>+450万，含信访维稳考评奖励</t>
  </si>
  <si>
    <t xml:space="preserve">  公车改革</t>
  </si>
  <si>
    <t>+300万</t>
  </si>
  <si>
    <t xml:space="preserve">  城区电子报警与防控系统</t>
  </si>
  <si>
    <t xml:space="preserve">  城区高清摄像头维护</t>
  </si>
  <si>
    <t>+56万，2015年新增摄像头维护费200个*2800元/个</t>
  </si>
  <si>
    <t xml:space="preserve">  职务职级并行专项</t>
  </si>
  <si>
    <t xml:space="preserve">  调资及工资改革预留</t>
  </si>
  <si>
    <t>+8311.16万，预留2017年全额退休人员经费9000万，差额退休人员经费1200万，在职人员调资工资1400万,基药改革400万</t>
  </si>
  <si>
    <t xml:space="preserve">  党报党刊订阅</t>
  </si>
  <si>
    <t xml:space="preserve">  社区两清</t>
  </si>
  <si>
    <t>+5.4万</t>
  </si>
  <si>
    <t xml:space="preserve">  新型城镇化建设</t>
  </si>
  <si>
    <t>+100万，政策性增加</t>
  </si>
  <si>
    <t xml:space="preserve">  乡镇机关维修和村部建设</t>
  </si>
  <si>
    <t xml:space="preserve">  “一事一议”配套经费</t>
  </si>
  <si>
    <t>附表1</t>
    <phoneticPr fontId="3" type="noConversion"/>
  </si>
  <si>
    <t>附表2</t>
    <phoneticPr fontId="3" type="noConversion"/>
  </si>
  <si>
    <t>附表3</t>
    <phoneticPr fontId="3" type="noConversion"/>
  </si>
  <si>
    <t>附表4</t>
    <phoneticPr fontId="3" type="noConversion"/>
  </si>
  <si>
    <t>附表5</t>
    <phoneticPr fontId="3" type="noConversion"/>
  </si>
  <si>
    <t>附表6</t>
    <phoneticPr fontId="3" type="noConversion"/>
  </si>
  <si>
    <t>附表7</t>
    <phoneticPr fontId="3" type="noConversion"/>
  </si>
  <si>
    <t>附表8</t>
    <phoneticPr fontId="3" type="noConversion"/>
  </si>
  <si>
    <t>附表9</t>
    <phoneticPr fontId="3" type="noConversion"/>
  </si>
  <si>
    <t>附表10</t>
    <phoneticPr fontId="3" type="noConversion"/>
  </si>
  <si>
    <t>附表11</t>
    <phoneticPr fontId="3" type="noConversion"/>
  </si>
  <si>
    <t>附表12</t>
    <phoneticPr fontId="3" type="noConversion"/>
  </si>
  <si>
    <t>附表13</t>
    <phoneticPr fontId="3" type="noConversion"/>
  </si>
  <si>
    <t>附表15</t>
    <phoneticPr fontId="3" type="noConversion"/>
  </si>
  <si>
    <t>单位：万元</t>
    <phoneticPr fontId="3" type="noConversion"/>
  </si>
  <si>
    <t>2018年政府性基金收支预算表</t>
    <phoneticPr fontId="3" type="noConversion"/>
  </si>
  <si>
    <t>附表16</t>
    <phoneticPr fontId="3" type="noConversion"/>
  </si>
  <si>
    <t>2018年一般公共财政支出预算表</t>
    <phoneticPr fontId="3" type="noConversion"/>
  </si>
  <si>
    <t>2018年一般公共财政收入预算表</t>
    <phoneticPr fontId="3" type="noConversion"/>
  </si>
  <si>
    <t>附表14</t>
    <phoneticPr fontId="3" type="noConversion"/>
  </si>
  <si>
    <t>2018年政府性基金支出预算表（按功能科目）</t>
    <phoneticPr fontId="3" type="noConversion"/>
  </si>
  <si>
    <t>2018年国有资本经营预算收支表</t>
    <phoneticPr fontId="3" type="noConversion"/>
  </si>
  <si>
    <t>2018年国有资本经营预算收入表</t>
    <phoneticPr fontId="3" type="noConversion"/>
  </si>
  <si>
    <t>2018年国有资本经营预算支出表</t>
    <phoneticPr fontId="3" type="noConversion"/>
  </si>
</sst>
</file>

<file path=xl/styles.xml><?xml version="1.0" encoding="utf-8"?>
<styleSheet xmlns="http://schemas.openxmlformats.org/spreadsheetml/2006/main">
  <numFmts count="6">
    <numFmt numFmtId="176" formatCode="_ \¥* #,##0.00_ ;_ \¥* \-#,##0.00_ ;_ \¥* &quot;-&quot;??_ ;_ @_ "/>
    <numFmt numFmtId="177" formatCode="#,##0.00_ ;\-#,##0.00;;"/>
    <numFmt numFmtId="178" formatCode=";;"/>
    <numFmt numFmtId="179" formatCode="0_);[Red]\(0\)"/>
    <numFmt numFmtId="180" formatCode="0_ "/>
    <numFmt numFmtId="181" formatCode="0.00_ "/>
  </numFmts>
  <fonts count="59">
    <font>
      <sz val="12"/>
      <name val="宋体"/>
      <charset val="134"/>
    </font>
    <font>
      <sz val="12"/>
      <name val="Times New Roman"/>
      <family val="1"/>
      <charset val="134"/>
    </font>
    <font>
      <sz val="11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b/>
      <sz val="16"/>
      <color indexed="8"/>
      <name val="宋体"/>
      <charset val="134"/>
    </font>
    <font>
      <b/>
      <sz val="16"/>
      <color indexed="9"/>
      <name val="宋体"/>
      <charset val="134"/>
    </font>
    <font>
      <b/>
      <sz val="10"/>
      <color indexed="9"/>
      <name val="宋体"/>
      <charset val="134"/>
    </font>
    <font>
      <sz val="10"/>
      <color indexed="8"/>
      <name val="宋体"/>
      <charset val="134"/>
    </font>
    <font>
      <sz val="10"/>
      <color indexed="12"/>
      <name val="宋体"/>
      <charset val="134"/>
    </font>
    <font>
      <sz val="10"/>
      <color indexed="9"/>
      <name val="宋体"/>
      <charset val="134"/>
    </font>
    <font>
      <b/>
      <sz val="10"/>
      <name val="宋体"/>
      <charset val="134"/>
    </font>
    <font>
      <sz val="12"/>
      <color indexed="8"/>
      <name val="宋体"/>
      <charset val="134"/>
    </font>
    <font>
      <sz val="12"/>
      <color indexed="8"/>
      <name val="Arial Narrow"/>
      <family val="2"/>
    </font>
    <font>
      <sz val="14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1"/>
      <name val="Times New Roman"/>
      <family val="1"/>
      <charset val="134"/>
    </font>
    <font>
      <b/>
      <sz val="12"/>
      <name val="Times New Roman"/>
      <family val="1"/>
      <charset val="134"/>
    </font>
    <font>
      <sz val="12"/>
      <color indexed="8"/>
      <name val="Times New Roman"/>
      <family val="1"/>
      <charset val="134"/>
    </font>
    <font>
      <b/>
      <sz val="11"/>
      <name val="Times New Roman"/>
      <family val="1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6"/>
      <name val="方正小标宋简体"/>
      <charset val="134"/>
    </font>
    <font>
      <sz val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8"/>
      <name val="Tahoma"/>
      <family val="2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Tahoma"/>
      <family val="2"/>
      <charset val="134"/>
    </font>
    <font>
      <sz val="11"/>
      <color indexed="17"/>
      <name val="宋体"/>
      <family val="3"/>
      <charset val="134"/>
    </font>
    <font>
      <sz val="11"/>
      <color indexed="9"/>
      <name val="Tahoma"/>
      <family val="2"/>
      <charset val="134"/>
    </font>
    <font>
      <b/>
      <sz val="15"/>
      <color indexed="56"/>
      <name val="Tahoma"/>
      <family val="2"/>
      <charset val="134"/>
    </font>
    <font>
      <b/>
      <sz val="13"/>
      <color indexed="56"/>
      <name val="Tahoma"/>
      <family val="2"/>
      <charset val="134"/>
    </font>
    <font>
      <b/>
      <sz val="11"/>
      <color indexed="56"/>
      <name val="Tahoma"/>
      <family val="2"/>
      <charset val="134"/>
    </font>
    <font>
      <sz val="10"/>
      <name val="Arial"/>
      <family val="2"/>
      <charset val="134"/>
    </font>
    <font>
      <sz val="11"/>
      <color indexed="16"/>
      <name val="宋体"/>
      <family val="3"/>
      <charset val="134"/>
    </font>
    <font>
      <sz val="11"/>
      <color indexed="20"/>
      <name val="Tahoma"/>
      <family val="2"/>
      <charset val="134"/>
    </font>
    <font>
      <sz val="11"/>
      <color indexed="62"/>
      <name val="Tahoma"/>
      <family val="2"/>
      <charset val="134"/>
    </font>
    <font>
      <sz val="11"/>
      <color indexed="52"/>
      <name val="Tahoma"/>
      <family val="2"/>
      <charset val="134"/>
    </font>
    <font>
      <sz val="11"/>
      <color indexed="17"/>
      <name val="Tahoma"/>
      <family val="2"/>
      <charset val="134"/>
    </font>
    <font>
      <sz val="11"/>
      <color indexed="60"/>
      <name val="Tahoma"/>
      <family val="2"/>
      <charset val="134"/>
    </font>
    <font>
      <i/>
      <sz val="11"/>
      <color indexed="23"/>
      <name val="Tahoma"/>
      <family val="2"/>
      <charset val="134"/>
    </font>
    <font>
      <sz val="11"/>
      <color indexed="17"/>
      <name val="宋体"/>
      <family val="3"/>
      <charset val="134"/>
    </font>
    <font>
      <b/>
      <sz val="11"/>
      <color indexed="9"/>
      <name val="Tahoma"/>
      <family val="2"/>
      <charset val="134"/>
    </font>
    <font>
      <b/>
      <sz val="11"/>
      <color indexed="8"/>
      <name val="Tahoma"/>
      <family val="2"/>
      <charset val="134"/>
    </font>
    <font>
      <b/>
      <sz val="11"/>
      <color indexed="63"/>
      <name val="Tahoma"/>
      <family val="2"/>
      <charset val="134"/>
    </font>
    <font>
      <sz val="11"/>
      <color indexed="10"/>
      <name val="Tahoma"/>
      <family val="2"/>
      <charset val="134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黑体"/>
      <family val="3"/>
      <charset val="134"/>
    </font>
    <font>
      <sz val="12"/>
      <color indexed="8"/>
      <name val="黑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878">
    <xf numFmtId="0" fontId="0" fillId="0" borderId="0"/>
    <xf numFmtId="0" fontId="3" fillId="0" borderId="0"/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3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/>
    <xf numFmtId="0" fontId="36" fillId="8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2" fillId="10" borderId="0" applyNumberFormat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3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33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" fillId="0" borderId="0"/>
    <xf numFmtId="0" fontId="26" fillId="0" borderId="0">
      <alignment vertical="center"/>
    </xf>
    <xf numFmtId="0" fontId="26" fillId="3" borderId="2" applyNumberFormat="0" applyFon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" fillId="0" borderId="0"/>
    <xf numFmtId="0" fontId="35" fillId="5" borderId="0" applyNumberFormat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26" fillId="3" borderId="2" applyNumberFormat="0" applyFont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6" fillId="0" borderId="0"/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2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2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2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2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/>
    <xf numFmtId="0" fontId="32" fillId="10" borderId="0" applyNumberFormat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2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2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6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26" fillId="0" borderId="0"/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6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>
      <alignment vertical="center"/>
    </xf>
    <xf numFmtId="0" fontId="37" fillId="0" borderId="6" applyNumberFormat="0" applyFill="0" applyAlignment="0" applyProtection="0">
      <alignment vertical="center"/>
    </xf>
    <xf numFmtId="0" fontId="26" fillId="0" borderId="0">
      <alignment vertical="center"/>
    </xf>
    <xf numFmtId="0" fontId="37" fillId="0" borderId="6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40" fillId="0" borderId="0"/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3" fillId="0" borderId="0"/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3" fillId="0" borderId="0"/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/>
    <xf numFmtId="0" fontId="3" fillId="0" borderId="0"/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26" fillId="0" borderId="0"/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3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2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3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/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/>
    <xf numFmtId="0" fontId="3" fillId="0" borderId="0"/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3" fillId="6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/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/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/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/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33" fillId="6" borderId="0" applyNumberFormat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/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/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" fillId="0" borderId="0"/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3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/>
    <xf numFmtId="0" fontId="3" fillId="0" borderId="0"/>
    <xf numFmtId="0" fontId="33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0" borderId="0"/>
    <xf numFmtId="0" fontId="31" fillId="0" borderId="0" applyNumberForma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43" fillId="4" borderId="1" applyNumberFormat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/>
    <xf numFmtId="0" fontId="33" fillId="6" borderId="0" applyNumberFormat="0" applyBorder="0" applyAlignment="0" applyProtection="0">
      <alignment vertical="center"/>
    </xf>
    <xf numFmtId="0" fontId="26" fillId="0" borderId="0"/>
    <xf numFmtId="0" fontId="33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/>
    <xf numFmtId="0" fontId="3" fillId="0" borderId="0"/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/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0" borderId="0"/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" fillId="0" borderId="0"/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/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/>
    <xf numFmtId="0" fontId="33" fillId="6" borderId="0" applyNumberFormat="0" applyBorder="0" applyAlignment="0" applyProtection="0">
      <alignment vertical="center"/>
    </xf>
    <xf numFmtId="0" fontId="3" fillId="0" borderId="0"/>
    <xf numFmtId="0" fontId="33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/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" fillId="0" borderId="0"/>
    <xf numFmtId="0" fontId="33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/>
    <xf numFmtId="0" fontId="33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/>
    <xf numFmtId="0" fontId="33" fillId="6" borderId="0" applyNumberFormat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/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/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33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/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33" fillId="6" borderId="0" applyNumberFormat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/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/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/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/>
    <xf numFmtId="0" fontId="3" fillId="0" borderId="0"/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/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26" fillId="0" borderId="0"/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/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3" fillId="0" borderId="0"/>
    <xf numFmtId="0" fontId="26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/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0" borderId="0"/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0" borderId="0"/>
    <xf numFmtId="0" fontId="33" fillId="6" borderId="0" applyNumberFormat="0" applyBorder="0" applyAlignment="0" applyProtection="0">
      <alignment vertical="center"/>
    </xf>
    <xf numFmtId="0" fontId="26" fillId="0" borderId="0"/>
    <xf numFmtId="0" fontId="33" fillId="6" borderId="0" applyNumberFormat="0" applyBorder="0" applyAlignment="0" applyProtection="0">
      <alignment vertical="center"/>
    </xf>
    <xf numFmtId="0" fontId="26" fillId="0" borderId="0"/>
    <xf numFmtId="0" fontId="33" fillId="6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0" borderId="0"/>
    <xf numFmtId="0" fontId="33" fillId="6" borderId="0" applyNumberFormat="0" applyBorder="0" applyAlignment="0" applyProtection="0">
      <alignment vertical="center"/>
    </xf>
    <xf numFmtId="0" fontId="26" fillId="0" borderId="0"/>
    <xf numFmtId="0" fontId="33" fillId="6" borderId="0" applyNumberFormat="0" applyBorder="0" applyAlignment="0" applyProtection="0">
      <alignment vertical="center"/>
    </xf>
    <xf numFmtId="0" fontId="26" fillId="0" borderId="0"/>
    <xf numFmtId="0" fontId="33" fillId="6" borderId="0" applyNumberFormat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/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35" fillId="5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5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176" fontId="26" fillId="0" borderId="0" applyFont="0" applyFill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176" fontId="26" fillId="0" borderId="0" applyFont="0" applyFill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35" fillId="5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5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176" fontId="26" fillId="0" borderId="0" applyFont="0" applyFill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5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35" fillId="5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5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0" borderId="0"/>
    <xf numFmtId="176" fontId="26" fillId="0" borderId="0" applyFont="0" applyFill="0" applyBorder="0" applyAlignment="0" applyProtection="0">
      <alignment vertical="center"/>
    </xf>
    <xf numFmtId="0" fontId="26" fillId="0" borderId="0"/>
    <xf numFmtId="176" fontId="26" fillId="0" borderId="0" applyFont="0" applyFill="0" applyBorder="0" applyAlignment="0" applyProtection="0">
      <alignment vertical="center"/>
    </xf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35" fillId="5" borderId="0" applyNumberFormat="0" applyBorder="0" applyAlignment="0" applyProtection="0">
      <alignment vertical="center"/>
    </xf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35" fillId="5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3" borderId="2" applyNumberFormat="0" applyFont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3" borderId="2" applyNumberFormat="0" applyFont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26" fillId="0" borderId="0"/>
    <xf numFmtId="0" fontId="26" fillId="3" borderId="2" applyNumberFormat="0" applyFont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26" fillId="0" borderId="0"/>
    <xf numFmtId="0" fontId="26" fillId="3" borderId="2" applyNumberFormat="0" applyFont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26" fillId="0" borderId="0"/>
    <xf numFmtId="0" fontId="26" fillId="3" borderId="2" applyNumberFormat="0" applyFont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26" fillId="0" borderId="0"/>
    <xf numFmtId="176" fontId="26" fillId="0" borderId="0" applyFont="0" applyFill="0" applyBorder="0" applyAlignment="0" applyProtection="0">
      <alignment vertical="center"/>
    </xf>
    <xf numFmtId="0" fontId="26" fillId="0" borderId="0"/>
    <xf numFmtId="176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176" fontId="26" fillId="0" borderId="0" applyFont="0" applyFill="0" applyBorder="0" applyAlignment="0" applyProtection="0">
      <alignment vertical="center"/>
    </xf>
    <xf numFmtId="0" fontId="26" fillId="0" borderId="0"/>
    <xf numFmtId="176" fontId="26" fillId="0" borderId="0" applyFont="0" applyFill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" borderId="2" applyNumberFormat="0" applyFont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26" fillId="0" borderId="0"/>
    <xf numFmtId="0" fontId="26" fillId="3" borderId="2" applyNumberFormat="0" applyFont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26" fillId="0" borderId="0"/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0" borderId="0"/>
    <xf numFmtId="0" fontId="3" fillId="0" borderId="0"/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0" borderId="0"/>
    <xf numFmtId="0" fontId="3" fillId="0" borderId="0"/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3" fillId="0" borderId="0"/>
    <xf numFmtId="0" fontId="26" fillId="0" borderId="0">
      <alignment vertical="center"/>
    </xf>
    <xf numFmtId="0" fontId="3" fillId="0" borderId="0"/>
    <xf numFmtId="0" fontId="26" fillId="0" borderId="0">
      <alignment vertical="center"/>
    </xf>
    <xf numFmtId="0" fontId="3" fillId="0" borderId="0"/>
    <xf numFmtId="0" fontId="26" fillId="0" borderId="0">
      <alignment vertical="center"/>
    </xf>
    <xf numFmtId="0" fontId="26" fillId="0" borderId="0">
      <alignment vertical="center"/>
    </xf>
    <xf numFmtId="0" fontId="3" fillId="0" borderId="0"/>
    <xf numFmtId="0" fontId="26" fillId="0" borderId="0">
      <alignment vertical="center"/>
    </xf>
    <xf numFmtId="0" fontId="26" fillId="0" borderId="0">
      <alignment vertical="center"/>
    </xf>
    <xf numFmtId="0" fontId="3" fillId="0" borderId="0"/>
    <xf numFmtId="0" fontId="3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3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3" fillId="0" borderId="0"/>
    <xf numFmtId="0" fontId="35" fillId="5" borderId="0" applyNumberFormat="0" applyBorder="0" applyAlignment="0" applyProtection="0">
      <alignment vertical="center"/>
    </xf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3" fillId="0" borderId="0"/>
    <xf numFmtId="0" fontId="35" fillId="5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26" fillId="0" borderId="0">
      <alignment vertical="center"/>
    </xf>
    <xf numFmtId="0" fontId="3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26" fillId="3" borderId="2" applyNumberFormat="0" applyFont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26" fillId="0" borderId="0"/>
    <xf numFmtId="0" fontId="3" fillId="0" borderId="0"/>
    <xf numFmtId="0" fontId="2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>
      <alignment vertical="center"/>
    </xf>
    <xf numFmtId="0" fontId="26" fillId="0" borderId="0">
      <alignment vertical="center"/>
    </xf>
    <xf numFmtId="0" fontId="3" fillId="0" borderId="0"/>
    <xf numFmtId="0" fontId="3" fillId="0" borderId="0"/>
    <xf numFmtId="0" fontId="2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>
      <alignment vertical="center"/>
    </xf>
    <xf numFmtId="0" fontId="3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3" fillId="0" borderId="0"/>
    <xf numFmtId="0" fontId="26" fillId="3" borderId="2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26" fillId="0" borderId="0">
      <alignment vertical="center"/>
    </xf>
    <xf numFmtId="0" fontId="26" fillId="0" borderId="0">
      <alignment vertical="center"/>
    </xf>
    <xf numFmtId="0" fontId="3" fillId="0" borderId="0"/>
    <xf numFmtId="0" fontId="3" fillId="0" borderId="0"/>
    <xf numFmtId="0" fontId="26" fillId="0" borderId="0">
      <alignment vertical="center"/>
    </xf>
    <xf numFmtId="0" fontId="26" fillId="0" borderId="0">
      <alignment vertical="center"/>
    </xf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3" borderId="2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>
      <alignment vertical="center"/>
    </xf>
    <xf numFmtId="0" fontId="3" fillId="0" borderId="0"/>
    <xf numFmtId="0" fontId="26" fillId="0" borderId="0">
      <alignment vertical="center"/>
    </xf>
    <xf numFmtId="0" fontId="3" fillId="0" borderId="0"/>
    <xf numFmtId="0" fontId="26" fillId="0" borderId="0">
      <alignment vertical="center"/>
    </xf>
    <xf numFmtId="0" fontId="3" fillId="0" borderId="0"/>
    <xf numFmtId="0" fontId="26" fillId="0" borderId="0">
      <alignment vertical="center"/>
    </xf>
    <xf numFmtId="0" fontId="3" fillId="0" borderId="0"/>
    <xf numFmtId="0" fontId="2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>
      <alignment vertical="center"/>
    </xf>
    <xf numFmtId="0" fontId="3" fillId="0" borderId="0"/>
    <xf numFmtId="0" fontId="26" fillId="0" borderId="0"/>
    <xf numFmtId="0" fontId="3" fillId="0" borderId="0"/>
    <xf numFmtId="0" fontId="3" fillId="0" borderId="0"/>
    <xf numFmtId="0" fontId="26" fillId="0" borderId="0">
      <alignment vertical="center"/>
    </xf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>
      <alignment vertical="center"/>
    </xf>
    <xf numFmtId="0" fontId="3" fillId="0" borderId="0"/>
    <xf numFmtId="0" fontId="26" fillId="0" borderId="0"/>
    <xf numFmtId="0" fontId="26" fillId="0" borderId="0">
      <alignment vertical="center"/>
    </xf>
    <xf numFmtId="0" fontId="3" fillId="0" borderId="0"/>
    <xf numFmtId="0" fontId="26" fillId="0" borderId="0"/>
    <xf numFmtId="0" fontId="3" fillId="0" borderId="0"/>
    <xf numFmtId="0" fontId="3" fillId="0" borderId="0"/>
    <xf numFmtId="0" fontId="26" fillId="0" borderId="0">
      <alignment vertical="center"/>
    </xf>
    <xf numFmtId="0" fontId="26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>
      <alignment vertical="center"/>
    </xf>
    <xf numFmtId="0" fontId="26" fillId="0" borderId="0">
      <alignment vertical="center"/>
    </xf>
    <xf numFmtId="0" fontId="3" fillId="0" borderId="0"/>
    <xf numFmtId="0" fontId="26" fillId="0" borderId="0">
      <alignment vertical="center"/>
    </xf>
    <xf numFmtId="0" fontId="3" fillId="0" borderId="0"/>
    <xf numFmtId="0" fontId="2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>
      <alignment vertical="center"/>
    </xf>
    <xf numFmtId="0" fontId="26" fillId="0" borderId="0"/>
    <xf numFmtId="0" fontId="3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/>
    <xf numFmtId="0" fontId="3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/>
    <xf numFmtId="0" fontId="3" fillId="0" borderId="0"/>
    <xf numFmtId="0" fontId="35" fillId="5" borderId="0" applyNumberFormat="0" applyBorder="0" applyAlignment="0" applyProtection="0">
      <alignment vertical="center"/>
    </xf>
    <xf numFmtId="0" fontId="26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5" fillId="5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3" fillId="0" borderId="0"/>
    <xf numFmtId="0" fontId="35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6" fillId="0" borderId="0"/>
    <xf numFmtId="0" fontId="26" fillId="0" borderId="0">
      <alignment vertical="center"/>
    </xf>
    <xf numFmtId="0" fontId="3" fillId="0" borderId="0"/>
    <xf numFmtId="0" fontId="26" fillId="0" borderId="0"/>
    <xf numFmtId="0" fontId="26" fillId="0" borderId="0">
      <alignment vertical="center"/>
    </xf>
    <xf numFmtId="0" fontId="3" fillId="0" borderId="0"/>
    <xf numFmtId="0" fontId="26" fillId="0" borderId="0"/>
    <xf numFmtId="0" fontId="26" fillId="0" borderId="0">
      <alignment vertical="center"/>
    </xf>
    <xf numFmtId="0" fontId="3" fillId="0" borderId="0"/>
    <xf numFmtId="0" fontId="26" fillId="0" borderId="0">
      <alignment vertical="center"/>
    </xf>
    <xf numFmtId="0" fontId="26" fillId="0" borderId="0">
      <alignment vertical="center"/>
    </xf>
    <xf numFmtId="0" fontId="3" fillId="0" borderId="0"/>
    <xf numFmtId="0" fontId="26" fillId="0" borderId="0">
      <alignment vertical="center"/>
    </xf>
    <xf numFmtId="0" fontId="3" fillId="0" borderId="0"/>
    <xf numFmtId="0" fontId="26" fillId="0" borderId="0">
      <alignment vertical="center"/>
    </xf>
    <xf numFmtId="0" fontId="3" fillId="0" borderId="0"/>
    <xf numFmtId="0" fontId="26" fillId="0" borderId="0">
      <alignment vertical="center"/>
    </xf>
    <xf numFmtId="0" fontId="3" fillId="0" borderId="0"/>
    <xf numFmtId="0" fontId="26" fillId="3" borderId="2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176" fontId="26" fillId="0" borderId="0" applyFont="0" applyFill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6" fontId="26" fillId="0" borderId="0" applyFont="0" applyFill="0" applyBorder="0" applyAlignment="0" applyProtection="0">
      <alignment vertical="center"/>
    </xf>
    <xf numFmtId="0" fontId="26" fillId="0" borderId="0"/>
    <xf numFmtId="176" fontId="26" fillId="0" borderId="0" applyFont="0" applyFill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35" fillId="5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6" fillId="21" borderId="0" applyNumberFormat="0" applyBorder="0" applyAlignment="0" applyProtection="0">
      <alignment vertical="center"/>
    </xf>
    <xf numFmtId="0" fontId="26" fillId="0" borderId="0"/>
    <xf numFmtId="0" fontId="36" fillId="21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6" fillId="22" borderId="0" applyNumberFormat="0" applyBorder="0" applyAlignment="0" applyProtection="0">
      <alignment vertical="center"/>
    </xf>
    <xf numFmtId="0" fontId="26" fillId="0" borderId="0"/>
    <xf numFmtId="0" fontId="36" fillId="22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35" fillId="5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35" fillId="5" borderId="0" applyNumberFormat="0" applyBorder="0" applyAlignment="0" applyProtection="0">
      <alignment vertical="center"/>
    </xf>
    <xf numFmtId="0" fontId="26" fillId="0" borderId="0"/>
    <xf numFmtId="0" fontId="36" fillId="23" borderId="0" applyNumberFormat="0" applyBorder="0" applyAlignment="0" applyProtection="0">
      <alignment vertical="center"/>
    </xf>
    <xf numFmtId="0" fontId="26" fillId="0" borderId="0"/>
    <xf numFmtId="0" fontId="36" fillId="23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5" borderId="0" applyNumberFormat="0" applyBorder="0" applyAlignment="0" applyProtection="0">
      <alignment vertical="center"/>
    </xf>
    <xf numFmtId="0" fontId="26" fillId="0" borderId="0"/>
    <xf numFmtId="0" fontId="36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36" fillId="19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6" fillId="14" borderId="0" applyNumberFormat="0" applyBorder="0" applyAlignment="0" applyProtection="0">
      <alignment vertical="center"/>
    </xf>
    <xf numFmtId="0" fontId="26" fillId="0" borderId="0"/>
    <xf numFmtId="0" fontId="36" fillId="1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36" fillId="24" borderId="0" applyNumberFormat="0" applyBorder="0" applyAlignment="0" applyProtection="0">
      <alignment vertical="center"/>
    </xf>
    <xf numFmtId="0" fontId="26" fillId="0" borderId="0"/>
    <xf numFmtId="0" fontId="36" fillId="2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176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176" fontId="26" fillId="0" borderId="0" applyFont="0" applyFill="0" applyBorder="0" applyAlignment="0" applyProtection="0">
      <alignment vertical="center"/>
    </xf>
    <xf numFmtId="0" fontId="26" fillId="0" borderId="0"/>
    <xf numFmtId="176" fontId="26" fillId="0" borderId="0" applyFont="0" applyFill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3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35" fillId="5" borderId="0" applyNumberFormat="0" applyBorder="0" applyAlignment="0" applyProtection="0">
      <alignment vertical="center"/>
    </xf>
    <xf numFmtId="0" fontId="26" fillId="0" borderId="0"/>
    <xf numFmtId="0" fontId="35" fillId="5" borderId="0" applyNumberFormat="0" applyBorder="0" applyAlignment="0" applyProtection="0">
      <alignment vertical="center"/>
    </xf>
    <xf numFmtId="0" fontId="26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3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" borderId="2" applyNumberFormat="0" applyFont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6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26" fillId="3" borderId="2" applyNumberFormat="0" applyFont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8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5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3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176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6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6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6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7" borderId="1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5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5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35" fillId="5" borderId="0" applyNumberFormat="0" applyBorder="0" applyAlignment="0" applyProtection="0">
      <alignment vertical="center"/>
    </xf>
    <xf numFmtId="0" fontId="26" fillId="0" borderId="0"/>
    <xf numFmtId="176" fontId="26" fillId="0" borderId="0" applyFon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35" fillId="5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5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6" fontId="26" fillId="0" borderId="0" applyFont="0" applyFill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5" applyNumberFormat="0" applyFill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1" fillId="7" borderId="3" applyNumberFormat="0" applyAlignment="0" applyProtection="0">
      <alignment vertical="center"/>
    </xf>
    <xf numFmtId="0" fontId="26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6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6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" borderId="2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" borderId="2" applyNumberFormat="0" applyFon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44" fillId="0" borderId="5" applyNumberFormat="0" applyFill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1" fillId="0" borderId="0"/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34" fillId="7" borderId="1" applyNumberFormat="0" applyAlignment="0" applyProtection="0">
      <alignment vertical="center"/>
    </xf>
    <xf numFmtId="0" fontId="49" fillId="11" borderId="4" applyNumberFormat="0" applyAlignment="0" applyProtection="0">
      <alignment vertical="center"/>
    </xf>
    <xf numFmtId="0" fontId="49" fillId="11" borderId="4" applyNumberForma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1" fillId="7" borderId="3" applyNumberFormat="0" applyAlignment="0" applyProtection="0">
      <alignment vertical="center"/>
    </xf>
    <xf numFmtId="0" fontId="43" fillId="4" borderId="1" applyNumberFormat="0" applyAlignment="0" applyProtection="0">
      <alignment vertical="center"/>
    </xf>
    <xf numFmtId="0" fontId="1" fillId="0" borderId="0"/>
    <xf numFmtId="0" fontId="1" fillId="0" borderId="0"/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26" fillId="3" borderId="2" applyNumberFormat="0" applyFont="0" applyAlignment="0" applyProtection="0">
      <alignment vertical="center"/>
    </xf>
    <xf numFmtId="0" fontId="7" fillId="0" borderId="0"/>
  </cellStyleXfs>
  <cellXfs count="321">
    <xf numFmtId="0" fontId="0" fillId="0" borderId="0" xfId="0" applyAlignment="1">
      <alignment vertical="center"/>
    </xf>
    <xf numFmtId="0" fontId="1" fillId="0" borderId="0" xfId="2449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righ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2" xfId="0" applyNumberFormat="1" applyFont="1" applyFill="1" applyBorder="1" applyAlignment="1" applyProtection="1">
      <alignment horizontal="right" vertical="center" wrapText="1"/>
    </xf>
    <xf numFmtId="0" fontId="3" fillId="0" borderId="11" xfId="0" applyNumberFormat="1" applyFont="1" applyFill="1" applyBorder="1" applyAlignment="1" applyProtection="1">
      <alignment horizontal="right" vertical="center" wrapText="1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2" fontId="3" fillId="0" borderId="12" xfId="0" applyNumberFormat="1" applyFont="1" applyFill="1" applyBorder="1" applyAlignment="1" applyProtection="1">
      <alignment horizontal="right" vertical="center" wrapText="1"/>
    </xf>
    <xf numFmtId="49" fontId="3" fillId="0" borderId="1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/>
    <xf numFmtId="0" fontId="7" fillId="0" borderId="0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center" vertical="center"/>
    </xf>
    <xf numFmtId="0" fontId="12" fillId="0" borderId="10" xfId="0" applyNumberFormat="1" applyFont="1" applyFill="1" applyBorder="1" applyAlignment="1" applyProtection="1">
      <alignment vertical="center"/>
    </xf>
    <xf numFmtId="0" fontId="7" fillId="0" borderId="10" xfId="0" applyNumberFormat="1" applyFont="1" applyFill="1" applyBorder="1" applyAlignment="1" applyProtection="1"/>
    <xf numFmtId="0" fontId="13" fillId="0" borderId="10" xfId="0" applyNumberFormat="1" applyFont="1" applyFill="1" applyBorder="1" applyAlignment="1" applyProtection="1">
      <alignment horizontal="right" vertical="center"/>
    </xf>
    <xf numFmtId="0" fontId="12" fillId="9" borderId="10" xfId="0" applyNumberFormat="1" applyFont="1" applyFill="1" applyBorder="1" applyAlignment="1" applyProtection="1">
      <alignment horizontal="left" vertical="center"/>
    </xf>
    <xf numFmtId="177" fontId="12" fillId="9" borderId="1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/>
    <xf numFmtId="0" fontId="12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right" vertical="center"/>
    </xf>
    <xf numFmtId="0" fontId="7" fillId="9" borderId="15" xfId="0" applyNumberFormat="1" applyFont="1" applyFill="1" applyBorder="1" applyAlignment="1" applyProtection="1"/>
    <xf numFmtId="0" fontId="7" fillId="9" borderId="0" xfId="0" applyNumberFormat="1" applyFont="1" applyFill="1" applyBorder="1" applyAlignment="1" applyProtection="1"/>
    <xf numFmtId="0" fontId="6" fillId="0" borderId="0" xfId="0" applyFont="1" applyFill="1" applyBorder="1" applyAlignment="1"/>
    <xf numFmtId="0" fontId="12" fillId="0" borderId="0" xfId="0" applyNumberFormat="1" applyFont="1" applyFill="1" applyBorder="1" applyAlignment="1" applyProtection="1">
      <alignment vertical="center"/>
    </xf>
    <xf numFmtId="0" fontId="7" fillId="0" borderId="1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6" fillId="9" borderId="16" xfId="0" applyNumberFormat="1" applyFont="1" applyFill="1" applyBorder="1" applyAlignment="1" applyProtection="1">
      <alignment vertical="center"/>
    </xf>
    <xf numFmtId="0" fontId="17" fillId="9" borderId="16" xfId="0" applyNumberFormat="1" applyFont="1" applyFill="1" applyBorder="1" applyAlignment="1" applyProtection="1">
      <alignment vertical="center"/>
    </xf>
    <xf numFmtId="0" fontId="17" fillId="9" borderId="14" xfId="0" applyNumberFormat="1" applyFont="1" applyFill="1" applyBorder="1" applyAlignment="1" applyProtection="1">
      <alignment vertical="center"/>
    </xf>
    <xf numFmtId="0" fontId="7" fillId="9" borderId="14" xfId="0" applyNumberFormat="1" applyFont="1" applyFill="1" applyBorder="1" applyAlignment="1" applyProtection="1"/>
    <xf numFmtId="0" fontId="16" fillId="9" borderId="17" xfId="0" applyNumberFormat="1" applyFont="1" applyFill="1" applyBorder="1" applyAlignment="1" applyProtection="1">
      <alignment horizontal="center" vertical="center"/>
    </xf>
    <xf numFmtId="0" fontId="16" fillId="9" borderId="18" xfId="0" applyNumberFormat="1" applyFont="1" applyFill="1" applyBorder="1" applyAlignment="1" applyProtection="1">
      <alignment horizontal="center" vertical="center" wrapText="1"/>
    </xf>
    <xf numFmtId="0" fontId="16" fillId="9" borderId="10" xfId="0" applyNumberFormat="1" applyFont="1" applyFill="1" applyBorder="1" applyAlignment="1" applyProtection="1">
      <alignment horizontal="center" vertical="center" wrapText="1"/>
    </xf>
    <xf numFmtId="0" fontId="16" fillId="9" borderId="19" xfId="0" applyNumberFormat="1" applyFont="1" applyFill="1" applyBorder="1" applyAlignment="1" applyProtection="1">
      <alignment horizontal="center" vertical="center" wrapText="1"/>
    </xf>
    <xf numFmtId="0" fontId="16" fillId="9" borderId="17" xfId="0" applyNumberFormat="1" applyFont="1" applyFill="1" applyBorder="1" applyAlignment="1" applyProtection="1">
      <alignment horizontal="center" vertical="center" wrapText="1"/>
    </xf>
    <xf numFmtId="0" fontId="16" fillId="9" borderId="20" xfId="0" applyNumberFormat="1" applyFont="1" applyFill="1" applyBorder="1" applyAlignment="1" applyProtection="1">
      <alignment horizontal="left" vertical="center"/>
    </xf>
    <xf numFmtId="177" fontId="16" fillId="9" borderId="17" xfId="0" applyNumberFormat="1" applyFont="1" applyFill="1" applyBorder="1" applyAlignment="1" applyProtection="1">
      <alignment horizontal="right" vertical="center"/>
    </xf>
    <xf numFmtId="177" fontId="16" fillId="9" borderId="21" xfId="0" applyNumberFormat="1" applyFont="1" applyFill="1" applyBorder="1" applyAlignment="1" applyProtection="1">
      <alignment horizontal="right" vertical="center"/>
    </xf>
    <xf numFmtId="0" fontId="16" fillId="9" borderId="17" xfId="0" applyNumberFormat="1" applyFont="1" applyFill="1" applyBorder="1" applyAlignment="1" applyProtection="1">
      <alignment horizontal="left" vertical="center"/>
    </xf>
    <xf numFmtId="0" fontId="16" fillId="9" borderId="17" xfId="0" applyNumberFormat="1" applyFont="1" applyFill="1" applyBorder="1" applyAlignment="1" applyProtection="1">
      <alignment vertical="center"/>
    </xf>
    <xf numFmtId="177" fontId="16" fillId="9" borderId="17" xfId="0" applyNumberFormat="1" applyFont="1" applyFill="1" applyBorder="1" applyAlignment="1" applyProtection="1">
      <alignment horizontal="center" vertical="center"/>
    </xf>
    <xf numFmtId="0" fontId="16" fillId="9" borderId="16" xfId="0" applyNumberFormat="1" applyFont="1" applyFill="1" applyBorder="1" applyAlignment="1" applyProtection="1">
      <alignment horizontal="right" vertical="center"/>
    </xf>
    <xf numFmtId="0" fontId="16" fillId="9" borderId="14" xfId="0" applyNumberFormat="1" applyFont="1" applyFill="1" applyBorder="1" applyAlignment="1" applyProtection="1">
      <alignment horizontal="right" vertical="center"/>
    </xf>
    <xf numFmtId="177" fontId="16" fillId="9" borderId="18" xfId="0" applyNumberFormat="1" applyFont="1" applyFill="1" applyBorder="1" applyAlignment="1" applyProtection="1">
      <alignment horizontal="right" vertical="center"/>
    </xf>
    <xf numFmtId="177" fontId="16" fillId="9" borderId="10" xfId="0" applyNumberFormat="1" applyFont="1" applyFill="1" applyBorder="1" applyAlignment="1" applyProtection="1">
      <alignment horizontal="right" vertical="center"/>
    </xf>
    <xf numFmtId="177" fontId="16" fillId="9" borderId="22" xfId="0" applyNumberFormat="1" applyFont="1" applyFill="1" applyBorder="1" applyAlignment="1" applyProtection="1">
      <alignment horizontal="right" vertical="center"/>
    </xf>
    <xf numFmtId="177" fontId="16" fillId="9" borderId="23" xfId="0" applyNumberFormat="1" applyFont="1" applyFill="1" applyBorder="1" applyAlignment="1" applyProtection="1">
      <alignment horizontal="center" vertical="center"/>
    </xf>
    <xf numFmtId="0" fontId="16" fillId="9" borderId="24" xfId="0" applyNumberFormat="1" applyFont="1" applyFill="1" applyBorder="1" applyAlignment="1" applyProtection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0" fontId="2" fillId="0" borderId="10" xfId="0" applyFont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left" vertical="center" shrinkToFit="1"/>
    </xf>
    <xf numFmtId="0" fontId="19" fillId="0" borderId="10" xfId="0" applyFont="1" applyBorder="1" applyAlignment="1">
      <alignment horizontal="center" vertical="center" shrinkToFit="1"/>
    </xf>
    <xf numFmtId="0" fontId="6" fillId="0" borderId="0" xfId="0" applyFont="1"/>
    <xf numFmtId="0" fontId="0" fillId="0" borderId="0" xfId="0" applyFont="1" applyAlignment="1">
      <alignment wrapText="1"/>
    </xf>
    <xf numFmtId="0" fontId="0" fillId="0" borderId="0" xfId="0" applyFont="1" applyBorder="1"/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right" vertical="center"/>
    </xf>
    <xf numFmtId="0" fontId="3" fillId="9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 vertical="center"/>
    </xf>
    <xf numFmtId="2" fontId="3" fillId="9" borderId="10" xfId="0" applyNumberFormat="1" applyFont="1" applyFill="1" applyBorder="1" applyAlignment="1" applyProtection="1">
      <alignment horizontal="right" vertical="center" wrapText="1"/>
    </xf>
    <xf numFmtId="0" fontId="3" fillId="9" borderId="0" xfId="0" applyFont="1" applyFill="1" applyBorder="1" applyAlignment="1"/>
    <xf numFmtId="0" fontId="3" fillId="0" borderId="11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left" vertical="center" wrapText="1"/>
    </xf>
    <xf numFmtId="0" fontId="3" fillId="9" borderId="10" xfId="0" applyFont="1" applyFill="1" applyBorder="1" applyAlignment="1"/>
    <xf numFmtId="2" fontId="3" fillId="9" borderId="10" xfId="0" applyNumberFormat="1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left" vertical="center" wrapText="1"/>
    </xf>
    <xf numFmtId="0" fontId="3" fillId="9" borderId="27" xfId="0" applyFont="1" applyFill="1" applyBorder="1" applyAlignment="1">
      <alignment horizontal="left" vertical="center" wrapText="1"/>
    </xf>
    <xf numFmtId="2" fontId="3" fillId="9" borderId="11" xfId="0" applyNumberFormat="1" applyFont="1" applyFill="1" applyBorder="1" applyAlignment="1" applyProtection="1">
      <alignment horizontal="right" vertical="center" wrapText="1"/>
    </xf>
    <xf numFmtId="0" fontId="3" fillId="9" borderId="25" xfId="0" applyFont="1" applyFill="1" applyBorder="1" applyAlignment="1"/>
    <xf numFmtId="4" fontId="3" fillId="9" borderId="10" xfId="0" applyNumberFormat="1" applyFont="1" applyFill="1" applyBorder="1" applyAlignment="1" applyProtection="1">
      <alignment horizontal="right" vertical="center" wrapText="1"/>
    </xf>
    <xf numFmtId="4" fontId="3" fillId="9" borderId="25" xfId="0" applyNumberFormat="1" applyFont="1" applyFill="1" applyBorder="1" applyAlignment="1" applyProtection="1">
      <alignment horizontal="right" vertical="center" wrapText="1"/>
    </xf>
    <xf numFmtId="4" fontId="3" fillId="9" borderId="26" xfId="0" applyNumberFormat="1" applyFont="1" applyFill="1" applyBorder="1" applyAlignment="1" applyProtection="1">
      <alignment horizontal="right" vertical="center" wrapText="1"/>
    </xf>
    <xf numFmtId="2" fontId="3" fillId="9" borderId="26" xfId="0" applyNumberFormat="1" applyFont="1" applyFill="1" applyBorder="1" applyAlignment="1" applyProtection="1">
      <alignment horizontal="right" vertical="center" wrapText="1"/>
    </xf>
    <xf numFmtId="0" fontId="3" fillId="9" borderId="13" xfId="0" applyFont="1" applyFill="1" applyBorder="1" applyAlignment="1">
      <alignment horizontal="left" vertical="center" wrapText="1"/>
    </xf>
    <xf numFmtId="2" fontId="3" fillId="9" borderId="10" xfId="0" applyNumberFormat="1" applyFont="1" applyFill="1" applyBorder="1" applyAlignment="1">
      <alignment horizontal="right" vertical="center" wrapText="1"/>
    </xf>
    <xf numFmtId="2" fontId="3" fillId="9" borderId="11" xfId="0" applyNumberFormat="1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2" fontId="3" fillId="9" borderId="25" xfId="0" applyNumberFormat="1" applyFont="1" applyFill="1" applyBorder="1" applyAlignment="1" applyProtection="1">
      <alignment horizontal="right" vertical="center" wrapText="1"/>
    </xf>
    <xf numFmtId="2" fontId="3" fillId="9" borderId="1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7" fillId="0" borderId="10" xfId="1174" applyFont="1" applyFill="1" applyBorder="1" applyAlignment="1">
      <alignment horizontal="center" vertical="center" wrapText="1"/>
    </xf>
    <xf numFmtId="0" fontId="7" fillId="0" borderId="10" xfId="1750" applyFont="1" applyFill="1" applyBorder="1" applyAlignment="1">
      <alignment horizontal="center" vertical="center"/>
    </xf>
    <xf numFmtId="0" fontId="7" fillId="0" borderId="10" xfId="1800" applyFont="1" applyBorder="1" applyAlignment="1">
      <alignment horizontal="center" vertical="center"/>
    </xf>
    <xf numFmtId="0" fontId="7" fillId="9" borderId="10" xfId="1192" applyFont="1" applyFill="1" applyBorder="1" applyAlignment="1">
      <alignment horizontal="center" vertical="center" wrapText="1"/>
    </xf>
    <xf numFmtId="0" fontId="7" fillId="0" borderId="10" xfId="2677" applyFont="1" applyFill="1" applyBorder="1" applyAlignment="1">
      <alignment horizontal="center" vertical="center" wrapText="1"/>
    </xf>
    <xf numFmtId="0" fontId="7" fillId="0" borderId="10" xfId="325" applyFont="1" applyBorder="1" applyAlignment="1">
      <alignment horizontal="center" vertical="center"/>
    </xf>
    <xf numFmtId="0" fontId="7" fillId="0" borderId="10" xfId="2679" applyFont="1" applyFill="1" applyBorder="1" applyAlignment="1">
      <alignment horizontal="center" vertical="center" wrapText="1"/>
    </xf>
    <xf numFmtId="0" fontId="7" fillId="0" borderId="10" xfId="2609" applyFont="1" applyFill="1" applyBorder="1" applyAlignment="1">
      <alignment horizontal="center" vertical="center" wrapText="1"/>
    </xf>
    <xf numFmtId="0" fontId="7" fillId="0" borderId="10" xfId="2614" applyFont="1" applyFill="1" applyBorder="1" applyAlignment="1">
      <alignment horizontal="center" vertical="center" wrapText="1"/>
    </xf>
    <xf numFmtId="0" fontId="7" fillId="0" borderId="10" xfId="15" applyFont="1" applyFill="1" applyBorder="1" applyAlignment="1">
      <alignment horizontal="center" vertical="center" wrapText="1"/>
    </xf>
    <xf numFmtId="0" fontId="7" fillId="0" borderId="10" xfId="2678" applyFont="1" applyFill="1" applyBorder="1" applyAlignment="1">
      <alignment horizontal="center" vertical="center" wrapText="1"/>
    </xf>
    <xf numFmtId="0" fontId="7" fillId="0" borderId="10" xfId="2531" applyFont="1" applyFill="1" applyBorder="1" applyAlignment="1">
      <alignment horizontal="center" vertical="center" wrapText="1"/>
    </xf>
    <xf numFmtId="0" fontId="7" fillId="0" borderId="10" xfId="2527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7" fillId="0" borderId="0" xfId="325" applyFont="1" applyBorder="1" applyAlignment="1">
      <alignment horizontal="center" vertical="center"/>
    </xf>
    <xf numFmtId="57" fontId="1" fillId="0" borderId="14" xfId="2449" applyNumberFormat="1" applyFont="1" applyFill="1" applyBorder="1" applyAlignment="1"/>
    <xf numFmtId="57" fontId="2" fillId="0" borderId="14" xfId="2449" applyNumberFormat="1" applyFont="1" applyFill="1" applyBorder="1" applyAlignment="1">
      <alignment horizontal="right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3554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179" fontId="21" fillId="0" borderId="10" xfId="0" applyNumberFormat="1" applyFont="1" applyBorder="1" applyAlignment="1">
      <alignment horizontal="center" vertical="center"/>
    </xf>
    <xf numFmtId="0" fontId="2" fillId="0" borderId="10" xfId="3554" applyFont="1" applyFill="1" applyBorder="1" applyAlignment="1">
      <alignment horizontal="left" vertical="center" indent="1"/>
    </xf>
    <xf numFmtId="179" fontId="22" fillId="0" borderId="10" xfId="3554" applyNumberFormat="1" applyFont="1" applyFill="1" applyBorder="1" applyAlignment="1">
      <alignment horizontal="center"/>
    </xf>
    <xf numFmtId="0" fontId="1" fillId="0" borderId="10" xfId="2449" applyFont="1" applyFill="1" applyBorder="1" applyAlignment="1"/>
    <xf numFmtId="0" fontId="22" fillId="0" borderId="10" xfId="3554" applyFont="1" applyFill="1" applyBorder="1" applyAlignment="1">
      <alignment horizontal="center"/>
    </xf>
    <xf numFmtId="180" fontId="22" fillId="0" borderId="10" xfId="3554" applyNumberFormat="1" applyFont="1" applyFill="1" applyBorder="1" applyAlignment="1">
      <alignment horizontal="center"/>
    </xf>
    <xf numFmtId="0" fontId="2" fillId="0" borderId="10" xfId="2449" applyFont="1" applyFill="1" applyBorder="1" applyAlignment="1"/>
    <xf numFmtId="0" fontId="22" fillId="0" borderId="10" xfId="2449" applyFont="1" applyFill="1" applyBorder="1" applyAlignment="1"/>
    <xf numFmtId="1" fontId="22" fillId="0" borderId="10" xfId="3554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79" fontId="22" fillId="0" borderId="10" xfId="3553" applyNumberFormat="1" applyFont="1" applyFill="1" applyBorder="1" applyAlignment="1">
      <alignment horizontal="center"/>
    </xf>
    <xf numFmtId="179" fontId="23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2" fillId="0" borderId="10" xfId="3554" applyFont="1" applyFill="1" applyBorder="1" applyAlignment="1">
      <alignment horizontal="left" vertical="center" indent="1"/>
    </xf>
    <xf numFmtId="0" fontId="0" fillId="0" borderId="10" xfId="2449" applyFont="1" applyFill="1" applyBorder="1" applyAlignment="1"/>
    <xf numFmtId="0" fontId="1" fillId="0" borderId="10" xfId="2449" applyFont="1" applyFill="1" applyBorder="1" applyAlignment="1">
      <alignment horizontal="center"/>
    </xf>
    <xf numFmtId="0" fontId="2" fillId="0" borderId="10" xfId="201" applyFont="1" applyBorder="1" applyAlignment="1">
      <alignment horizontal="center" vertical="center"/>
    </xf>
    <xf numFmtId="0" fontId="2" fillId="0" borderId="10" xfId="2449" applyFont="1" applyBorder="1" applyAlignment="1">
      <alignment horizontal="center" vertical="center" wrapText="1"/>
    </xf>
    <xf numFmtId="0" fontId="25" fillId="0" borderId="10" xfId="2168" applyFont="1" applyBorder="1" applyAlignment="1">
      <alignment vertical="center" wrapText="1"/>
    </xf>
    <xf numFmtId="180" fontId="26" fillId="0" borderId="10" xfId="2168" applyNumberFormat="1" applyFont="1" applyBorder="1" applyAlignment="1">
      <alignment horizontal="center" vertical="center" wrapText="1"/>
    </xf>
    <xf numFmtId="0" fontId="22" fillId="0" borderId="10" xfId="2168" applyFont="1" applyBorder="1" applyAlignment="1">
      <alignment vertical="center" wrapText="1"/>
    </xf>
    <xf numFmtId="180" fontId="26" fillId="0" borderId="10" xfId="2168" applyNumberFormat="1" applyFont="1" applyFill="1" applyBorder="1" applyAlignment="1">
      <alignment horizontal="center" vertical="center" wrapText="1"/>
    </xf>
    <xf numFmtId="180" fontId="26" fillId="0" borderId="10" xfId="265" applyNumberFormat="1" applyFont="1" applyFill="1" applyBorder="1" applyAlignment="1">
      <alignment horizontal="center" vertical="center" wrapText="1"/>
    </xf>
    <xf numFmtId="0" fontId="2" fillId="0" borderId="10" xfId="2168" applyFont="1" applyBorder="1" applyAlignment="1">
      <alignment vertical="center" wrapText="1"/>
    </xf>
    <xf numFmtId="0" fontId="20" fillId="0" borderId="10" xfId="1246" applyFont="1" applyFill="1" applyBorder="1" applyAlignment="1">
      <alignment horizontal="left" vertical="center" wrapText="1"/>
    </xf>
    <xf numFmtId="0" fontId="27" fillId="0" borderId="10" xfId="1476" applyFont="1" applyFill="1" applyBorder="1" applyAlignment="1">
      <alignment horizontal="center" vertical="center" wrapText="1"/>
    </xf>
    <xf numFmtId="0" fontId="27" fillId="0" borderId="10" xfId="1246" applyFont="1" applyFill="1" applyBorder="1" applyAlignment="1">
      <alignment horizontal="center" vertical="center" wrapText="1"/>
    </xf>
    <xf numFmtId="0" fontId="28" fillId="0" borderId="10" xfId="1476" applyFont="1" applyFill="1" applyBorder="1" applyAlignment="1">
      <alignment horizontal="center" vertical="center" wrapText="1"/>
    </xf>
    <xf numFmtId="0" fontId="28" fillId="0" borderId="10" xfId="1246" applyFont="1" applyFill="1" applyBorder="1" applyAlignment="1">
      <alignment horizontal="center" vertical="center" wrapText="1"/>
    </xf>
    <xf numFmtId="0" fontId="20" fillId="0" borderId="10" xfId="1246" applyFont="1" applyFill="1" applyBorder="1" applyAlignment="1">
      <alignment vertical="center" wrapText="1"/>
    </xf>
    <xf numFmtId="0" fontId="19" fillId="0" borderId="10" xfId="2168" applyFont="1" applyBorder="1" applyAlignment="1">
      <alignment horizontal="center" vertical="center" wrapText="1"/>
    </xf>
    <xf numFmtId="180" fontId="1" fillId="0" borderId="10" xfId="2168" applyNumberFormat="1" applyFont="1" applyBorder="1" applyAlignment="1">
      <alignment horizontal="center" vertical="center" wrapText="1"/>
    </xf>
    <xf numFmtId="0" fontId="0" fillId="9" borderId="0" xfId="0" applyFont="1" applyFill="1" applyBorder="1" applyAlignment="1">
      <alignment horizontal="right" vertical="center"/>
    </xf>
    <xf numFmtId="0" fontId="0" fillId="9" borderId="0" xfId="0" applyFont="1" applyFill="1" applyBorder="1" applyAlignment="1">
      <alignment vertical="center" shrinkToFit="1"/>
    </xf>
    <xf numFmtId="0" fontId="0" fillId="9" borderId="0" xfId="0" applyFont="1" applyFill="1" applyBorder="1" applyAlignment="1">
      <alignment vertical="center"/>
    </xf>
    <xf numFmtId="0" fontId="0" fillId="9" borderId="0" xfId="0" applyFill="1" applyBorder="1" applyAlignment="1"/>
    <xf numFmtId="0" fontId="0" fillId="9" borderId="0" xfId="0" applyFill="1" applyBorder="1" applyAlignment="1">
      <alignment horizontal="center" vertical="center"/>
    </xf>
    <xf numFmtId="0" fontId="7" fillId="9" borderId="10" xfId="0" applyNumberFormat="1" applyFont="1" applyFill="1" applyBorder="1" applyAlignment="1" applyProtection="1">
      <alignment horizontal="right" vertical="center"/>
    </xf>
    <xf numFmtId="0" fontId="15" fillId="9" borderId="10" xfId="0" applyNumberFormat="1" applyFont="1" applyFill="1" applyBorder="1" applyAlignment="1" applyProtection="1">
      <alignment horizontal="left" vertical="center" shrinkToFit="1"/>
    </xf>
    <xf numFmtId="3" fontId="7" fillId="9" borderId="13" xfId="0" applyNumberFormat="1" applyFont="1" applyFill="1" applyBorder="1" applyAlignment="1" applyProtection="1">
      <alignment horizontal="right" vertical="center"/>
    </xf>
    <xf numFmtId="0" fontId="0" fillId="9" borderId="10" xfId="0" applyFont="1" applyFill="1" applyBorder="1" applyAlignment="1">
      <alignment vertical="center"/>
    </xf>
    <xf numFmtId="0" fontId="7" fillId="9" borderId="10" xfId="0" applyNumberFormat="1" applyFont="1" applyFill="1" applyBorder="1" applyAlignment="1" applyProtection="1">
      <alignment horizontal="left" vertical="center" shrinkToFit="1"/>
    </xf>
    <xf numFmtId="3" fontId="7" fillId="9" borderId="10" xfId="2534" applyNumberFormat="1" applyFont="1" applyFill="1" applyBorder="1" applyAlignment="1" applyProtection="1">
      <alignment horizontal="right" vertical="center"/>
    </xf>
    <xf numFmtId="0" fontId="30" fillId="9" borderId="10" xfId="0" applyNumberFormat="1" applyFont="1" applyFill="1" applyBorder="1" applyAlignment="1" applyProtection="1">
      <alignment horizontal="left" vertical="center" shrinkToFit="1"/>
    </xf>
    <xf numFmtId="0" fontId="7" fillId="9" borderId="11" xfId="0" applyNumberFormat="1" applyFont="1" applyFill="1" applyBorder="1" applyAlignment="1" applyProtection="1">
      <alignment horizontal="right" vertical="center"/>
    </xf>
    <xf numFmtId="0" fontId="2" fillId="9" borderId="10" xfId="0" applyFont="1" applyFill="1" applyBorder="1" applyAlignment="1">
      <alignment horizontal="right" vertical="center"/>
    </xf>
    <xf numFmtId="0" fontId="19" fillId="9" borderId="28" xfId="0" applyFont="1" applyFill="1" applyBorder="1" applyAlignment="1">
      <alignment vertical="center" shrinkToFit="1"/>
    </xf>
    <xf numFmtId="0" fontId="2" fillId="9" borderId="10" xfId="0" applyFont="1" applyFill="1" applyBorder="1" applyAlignment="1">
      <alignment vertical="center"/>
    </xf>
    <xf numFmtId="0" fontId="19" fillId="9" borderId="13" xfId="0" applyFont="1" applyFill="1" applyBorder="1" applyAlignment="1">
      <alignment horizontal="distributed" vertical="center" shrinkToFit="1"/>
    </xf>
    <xf numFmtId="1" fontId="2" fillId="9" borderId="10" xfId="0" applyNumberFormat="1" applyFont="1" applyFill="1" applyBorder="1" applyAlignment="1">
      <alignment vertical="center"/>
    </xf>
    <xf numFmtId="0" fontId="0" fillId="9" borderId="13" xfId="0" applyFont="1" applyFill="1" applyBorder="1" applyAlignment="1">
      <alignment vertical="center" shrinkToFit="1"/>
    </xf>
    <xf numFmtId="0" fontId="2" fillId="9" borderId="0" xfId="0" applyFont="1" applyFill="1" applyBorder="1" applyAlignment="1">
      <alignment vertical="center" shrinkToFit="1"/>
    </xf>
    <xf numFmtId="1" fontId="2" fillId="9" borderId="0" xfId="0" applyNumberFormat="1" applyFont="1" applyFill="1" applyBorder="1" applyAlignment="1">
      <alignment vertical="center"/>
    </xf>
    <xf numFmtId="0" fontId="2" fillId="9" borderId="0" xfId="0" applyFont="1" applyFill="1" applyBorder="1" applyAlignment="1">
      <alignment horizontal="right" vertical="center"/>
    </xf>
    <xf numFmtId="1" fontId="2" fillId="9" borderId="0" xfId="0" applyNumberFormat="1" applyFont="1" applyFill="1" applyBorder="1" applyAlignment="1">
      <alignment vertical="center" shrinkToFit="1"/>
    </xf>
    <xf numFmtId="1" fontId="2" fillId="9" borderId="0" xfId="0" applyNumberFormat="1" applyFont="1" applyFill="1" applyBorder="1" applyAlignment="1">
      <alignment horizontal="right" vertical="center"/>
    </xf>
    <xf numFmtId="180" fontId="1" fillId="0" borderId="0" xfId="2449" applyNumberFormat="1" applyFont="1" applyFill="1" applyBorder="1" applyAlignment="1"/>
    <xf numFmtId="180" fontId="1" fillId="0" borderId="14" xfId="2449" applyNumberFormat="1" applyFont="1" applyFill="1" applyBorder="1" applyAlignment="1"/>
    <xf numFmtId="180" fontId="20" fillId="0" borderId="10" xfId="0" applyNumberFormat="1" applyFont="1" applyFill="1" applyBorder="1" applyAlignment="1" applyProtection="1">
      <alignment horizontal="center" vertical="center" wrapText="1"/>
    </xf>
    <xf numFmtId="180" fontId="21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22" fillId="0" borderId="10" xfId="3553" applyNumberFormat="1" applyFont="1" applyFill="1" applyBorder="1" applyAlignment="1">
      <alignment horizontal="center"/>
    </xf>
    <xf numFmtId="180" fontId="1" fillId="0" borderId="10" xfId="2449" applyNumberFormat="1" applyFont="1" applyFill="1" applyBorder="1" applyAlignment="1">
      <alignment horizontal="center"/>
    </xf>
    <xf numFmtId="0" fontId="55" fillId="0" borderId="0" xfId="0" applyFont="1" applyFill="1" applyBorder="1" applyAlignment="1"/>
    <xf numFmtId="0" fontId="57" fillId="0" borderId="0" xfId="2449" applyFont="1" applyFill="1" applyBorder="1" applyAlignment="1"/>
    <xf numFmtId="0" fontId="57" fillId="9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9" fillId="9" borderId="10" xfId="0" applyNumberFormat="1" applyFont="1" applyFill="1" applyBorder="1" applyAlignment="1" applyProtection="1">
      <alignment horizontal="left" vertical="center" wrapText="1"/>
    </xf>
    <xf numFmtId="2" fontId="19" fillId="9" borderId="13" xfId="0" applyNumberFormat="1" applyFont="1" applyFill="1" applyBorder="1" applyAlignment="1" applyProtection="1">
      <alignment horizontal="right" vertical="center" wrapText="1"/>
    </xf>
    <xf numFmtId="2" fontId="19" fillId="9" borderId="10" xfId="0" applyNumberFormat="1" applyFont="1" applyFill="1" applyBorder="1" applyAlignment="1" applyProtection="1">
      <alignment horizontal="right" vertical="center" wrapText="1"/>
    </xf>
    <xf numFmtId="0" fontId="28" fillId="9" borderId="10" xfId="0" applyNumberFormat="1" applyFont="1" applyFill="1" applyBorder="1" applyAlignment="1" applyProtection="1">
      <alignment horizontal="left" vertical="center" wrapText="1"/>
    </xf>
    <xf numFmtId="2" fontId="28" fillId="9" borderId="13" xfId="0" applyNumberFormat="1" applyFont="1" applyFill="1" applyBorder="1" applyAlignment="1" applyProtection="1">
      <alignment horizontal="right" vertical="center" wrapText="1"/>
    </xf>
    <xf numFmtId="2" fontId="28" fillId="9" borderId="10" xfId="0" applyNumberFormat="1" applyFont="1" applyFill="1" applyBorder="1" applyAlignment="1" applyProtection="1">
      <alignment horizontal="right" vertical="center" wrapText="1"/>
    </xf>
    <xf numFmtId="49" fontId="55" fillId="9" borderId="10" xfId="0" applyNumberFormat="1" applyFont="1" applyFill="1" applyBorder="1" applyAlignment="1" applyProtection="1">
      <alignment horizontal="center" vertical="center" wrapText="1"/>
    </xf>
    <xf numFmtId="0" fontId="54" fillId="9" borderId="10" xfId="0" applyNumberFormat="1" applyFont="1" applyFill="1" applyBorder="1" applyAlignment="1" applyProtection="1">
      <alignment horizontal="left" vertical="center" wrapText="1"/>
    </xf>
    <xf numFmtId="2" fontId="54" fillId="9" borderId="10" xfId="0" applyNumberFormat="1" applyFont="1" applyFill="1" applyBorder="1" applyAlignment="1" applyProtection="1">
      <alignment horizontal="right" vertical="center" wrapText="1"/>
    </xf>
    <xf numFmtId="0" fontId="55" fillId="9" borderId="10" xfId="0" applyNumberFormat="1" applyFont="1" applyFill="1" applyBorder="1" applyAlignment="1" applyProtection="1">
      <alignment horizontal="left" vertical="center" wrapText="1"/>
    </xf>
    <xf numFmtId="2" fontId="55" fillId="9" borderId="10" xfId="0" applyNumberFormat="1" applyFont="1" applyFill="1" applyBorder="1" applyAlignment="1" applyProtection="1">
      <alignment horizontal="right" vertical="center" wrapText="1"/>
    </xf>
    <xf numFmtId="0" fontId="58" fillId="0" borderId="0" xfId="0" applyFont="1" applyFill="1" applyBorder="1" applyAlignment="1">
      <alignment vertical="center"/>
    </xf>
    <xf numFmtId="0" fontId="28" fillId="0" borderId="0" xfId="0" applyFont="1" applyFill="1" applyBorder="1" applyAlignment="1"/>
    <xf numFmtId="0" fontId="57" fillId="0" borderId="0" xfId="0" applyFont="1" applyFill="1" applyBorder="1" applyAlignment="1"/>
    <xf numFmtId="0" fontId="26" fillId="9" borderId="10" xfId="3552" applyFont="1" applyFill="1" applyBorder="1" applyAlignment="1">
      <alignment horizontal="center" vertical="center"/>
    </xf>
    <xf numFmtId="0" fontId="26" fillId="9" borderId="10" xfId="0" applyFont="1" applyFill="1" applyBorder="1" applyAlignment="1">
      <alignment horizontal="center" vertical="center" shrinkToFit="1"/>
    </xf>
    <xf numFmtId="0" fontId="26" fillId="9" borderId="10" xfId="3552" applyFont="1" applyFill="1" applyBorder="1" applyAlignment="1">
      <alignment horizontal="center" vertical="center" wrapText="1"/>
    </xf>
    <xf numFmtId="181" fontId="3" fillId="9" borderId="10" xfId="0" applyNumberFormat="1" applyFont="1" applyFill="1" applyBorder="1" applyAlignment="1" applyProtection="1">
      <alignment horizontal="right" vertical="center"/>
    </xf>
    <xf numFmtId="0" fontId="57" fillId="0" borderId="0" xfId="0" applyFont="1"/>
    <xf numFmtId="0" fontId="57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right" vertical="center" wrapText="1"/>
    </xf>
    <xf numFmtId="0" fontId="55" fillId="9" borderId="0" xfId="0" applyFont="1" applyFill="1" applyBorder="1" applyAlignment="1"/>
    <xf numFmtId="49" fontId="28" fillId="9" borderId="10" xfId="0" applyNumberFormat="1" applyFont="1" applyFill="1" applyBorder="1" applyAlignment="1" applyProtection="1">
      <alignment horizontal="center" vertical="center" wrapText="1"/>
    </xf>
    <xf numFmtId="178" fontId="28" fillId="9" borderId="12" xfId="0" applyNumberFormat="1" applyFont="1" applyFill="1" applyBorder="1" applyAlignment="1" applyProtection="1">
      <alignment horizontal="left" vertical="center" wrapText="1"/>
    </xf>
    <xf numFmtId="2" fontId="28" fillId="9" borderId="27" xfId="0" applyNumberFormat="1" applyFont="1" applyFill="1" applyBorder="1" applyAlignment="1" applyProtection="1">
      <alignment horizontal="right" vertical="center" wrapText="1"/>
    </xf>
    <xf numFmtId="0" fontId="28" fillId="9" borderId="0" xfId="0" applyFont="1" applyFill="1" applyBorder="1" applyAlignment="1"/>
    <xf numFmtId="0" fontId="26" fillId="0" borderId="26" xfId="0" applyFont="1" applyFill="1" applyBorder="1" applyAlignment="1">
      <alignment horizontal="center" vertical="center" wrapText="1"/>
    </xf>
    <xf numFmtId="178" fontId="19" fillId="9" borderId="12" xfId="0" applyNumberFormat="1" applyFont="1" applyFill="1" applyBorder="1" applyAlignment="1" applyProtection="1">
      <alignment horizontal="left" vertical="center" wrapText="1"/>
    </xf>
    <xf numFmtId="2" fontId="19" fillId="9" borderId="27" xfId="0" applyNumberFormat="1" applyFont="1" applyFill="1" applyBorder="1" applyAlignment="1" applyProtection="1">
      <alignment horizontal="right" vertical="center" wrapText="1"/>
    </xf>
    <xf numFmtId="0" fontId="28" fillId="9" borderId="10" xfId="0" applyFont="1" applyFill="1" applyBorder="1" applyAlignment="1">
      <alignment horizontal="left" vertical="center" wrapText="1"/>
    </xf>
    <xf numFmtId="3" fontId="28" fillId="9" borderId="10" xfId="0" applyNumberFormat="1" applyFont="1" applyFill="1" applyBorder="1" applyAlignment="1" applyProtection="1">
      <alignment horizontal="right" vertical="center"/>
    </xf>
    <xf numFmtId="0" fontId="28" fillId="9" borderId="10" xfId="0" applyFont="1" applyFill="1" applyBorder="1" applyAlignment="1"/>
    <xf numFmtId="2" fontId="28" fillId="9" borderId="10" xfId="0" applyNumberFormat="1" applyFont="1" applyFill="1" applyBorder="1" applyAlignment="1">
      <alignment horizontal="center" vertical="center" wrapText="1"/>
    </xf>
    <xf numFmtId="0" fontId="28" fillId="9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9" borderId="16" xfId="0" applyNumberFormat="1" applyFont="1" applyFill="1" applyBorder="1" applyAlignment="1" applyProtection="1">
      <alignment horizontal="center" vertical="center" wrapText="1"/>
    </xf>
    <xf numFmtId="0" fontId="17" fillId="9" borderId="16" xfId="0" applyNumberFormat="1" applyFont="1" applyFill="1" applyBorder="1" applyAlignment="1" applyProtection="1">
      <alignment horizontal="center" vertical="center" wrapText="1"/>
    </xf>
    <xf numFmtId="0" fontId="17" fillId="9" borderId="14" xfId="0" applyNumberFormat="1" applyFont="1" applyFill="1" applyBorder="1" applyAlignment="1" applyProtection="1">
      <alignment horizontal="center" vertical="center" wrapText="1"/>
    </xf>
    <xf numFmtId="0" fontId="7" fillId="9" borderId="14" xfId="0" applyNumberFormat="1" applyFont="1" applyFill="1" applyBorder="1" applyAlignment="1" applyProtection="1">
      <alignment horizontal="center" vertical="center" wrapText="1"/>
    </xf>
    <xf numFmtId="0" fontId="16" fillId="9" borderId="14" xfId="0" applyNumberFormat="1" applyFont="1" applyFill="1" applyBorder="1" applyAlignment="1" applyProtection="1">
      <alignment horizontal="right" vertical="center" wrapText="1"/>
    </xf>
    <xf numFmtId="0" fontId="58" fillId="0" borderId="0" xfId="0" applyNumberFormat="1" applyFont="1" applyFill="1" applyBorder="1" applyAlignment="1" applyProtection="1">
      <alignment vertical="center"/>
    </xf>
    <xf numFmtId="0" fontId="57" fillId="0" borderId="0" xfId="0" applyFont="1" applyAlignment="1">
      <alignment vertical="center" shrinkToFit="1"/>
    </xf>
    <xf numFmtId="0" fontId="5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0" fontId="29" fillId="9" borderId="0" xfId="0" applyFont="1" applyFill="1" applyBorder="1" applyAlignment="1">
      <alignment horizontal="right" vertical="center"/>
    </xf>
    <xf numFmtId="0" fontId="29" fillId="9" borderId="0" xfId="0" applyFont="1" applyFill="1" applyBorder="1" applyAlignment="1">
      <alignment horizontal="center" vertical="center" shrinkToFit="1"/>
    </xf>
    <xf numFmtId="0" fontId="29" fillId="9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</xf>
    <xf numFmtId="0" fontId="28" fillId="0" borderId="11" xfId="0" applyNumberFormat="1" applyFont="1" applyFill="1" applyBorder="1" applyAlignment="1" applyProtection="1">
      <alignment horizontal="center" vertical="center" wrapText="1"/>
    </xf>
    <xf numFmtId="57" fontId="2" fillId="0" borderId="14" xfId="1246" applyNumberFormat="1" applyFont="1" applyFill="1" applyBorder="1" applyAlignment="1">
      <alignment horizontal="right" vertical="center"/>
    </xf>
    <xf numFmtId="0" fontId="22" fillId="0" borderId="14" xfId="1246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3" fillId="0" borderId="0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 applyProtection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4" xfId="3877" applyFont="1" applyBorder="1" applyAlignment="1">
      <alignment horizontal="center"/>
    </xf>
    <xf numFmtId="0" fontId="0" fillId="0" borderId="14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4" xfId="3877" applyFont="1" applyBorder="1" applyAlignment="1">
      <alignment horizontal="center"/>
    </xf>
    <xf numFmtId="0" fontId="0" fillId="0" borderId="24" xfId="0" applyFont="1" applyBorder="1" applyAlignment="1"/>
    <xf numFmtId="0" fontId="0" fillId="0" borderId="11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9" fillId="9" borderId="0" xfId="0" applyNumberFormat="1" applyFont="1" applyFill="1" applyBorder="1" applyAlignment="1" applyProtection="1">
      <alignment horizontal="center" vertical="center" wrapText="1"/>
    </xf>
    <xf numFmtId="0" fontId="4" fillId="9" borderId="0" xfId="0" applyNumberFormat="1" applyFont="1" applyFill="1" applyBorder="1" applyAlignment="1" applyProtection="1">
      <alignment horizontal="center" vertical="center" wrapText="1"/>
    </xf>
    <xf numFmtId="0" fontId="9" fillId="9" borderId="0" xfId="0" applyNumberFormat="1" applyFont="1" applyFill="1" applyBorder="1" applyAlignment="1" applyProtection="1">
      <alignment horizontal="center" vertical="center"/>
    </xf>
    <xf numFmtId="0" fontId="4" fillId="9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right" vertical="center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4" fillId="0" borderId="14" xfId="0" applyNumberFormat="1" applyFont="1" applyFill="1" applyBorder="1" applyAlignment="1" applyProtection="1">
      <alignment horizontal="right" vertical="center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57" fontId="1" fillId="0" borderId="0" xfId="2449" applyNumberFormat="1" applyFont="1" applyFill="1" applyAlignment="1">
      <alignment horizontal="center"/>
    </xf>
  </cellXfs>
  <cellStyles count="3878">
    <cellStyle name="20% - 强调文字颜色 1 2" xfId="5"/>
    <cellStyle name="20% - 强调文字颜色 1 2 2" xfId="168"/>
    <cellStyle name="20% - 强调文字颜色 2 2" xfId="173"/>
    <cellStyle name="20% - 强调文字颜色 2 2 2" xfId="148"/>
    <cellStyle name="20% - 强调文字颜色 3 2" xfId="162"/>
    <cellStyle name="20% - 强调文字颜色 3 2 2" xfId="139"/>
    <cellStyle name="20% - 强调文字颜色 4 2" xfId="175"/>
    <cellStyle name="20% - 强调文字颜色 4 2 2" xfId="155"/>
    <cellStyle name="20% - 强调文字颜色 5 2" xfId="179"/>
    <cellStyle name="20% - 强调文字颜色 5 2 2" xfId="184"/>
    <cellStyle name="20% - 强调文字颜色 6 2" xfId="188"/>
    <cellStyle name="20% - 强调文字颜色 6 2 2" xfId="191"/>
    <cellStyle name="40% - 强调文字颜色 1 2" xfId="151"/>
    <cellStyle name="40% - 强调文字颜色 1 2 2" xfId="143"/>
    <cellStyle name="40% - 强调文字颜色 2 2" xfId="153"/>
    <cellStyle name="40% - 强调文字颜色 2 2 2" xfId="159"/>
    <cellStyle name="40% - 强调文字颜色 3 2" xfId="195"/>
    <cellStyle name="40% - 强调文字颜色 3 2 2" xfId="198"/>
    <cellStyle name="40% - 强调文字颜色 4 2" xfId="72"/>
    <cellStyle name="40% - 强调文字颜色 4 2 2" xfId="203"/>
    <cellStyle name="40% - 强调文字颜色 5 2" xfId="208"/>
    <cellStyle name="40% - 强调文字颜色 5 2 2" xfId="213"/>
    <cellStyle name="40% - 强调文字颜色 6 2" xfId="215"/>
    <cellStyle name="40% - 强调文字颜色 6 2 2" xfId="218"/>
    <cellStyle name="60% - 强调文字颜色 1 2" xfId="219"/>
    <cellStyle name="60% - 强调文字颜色 1 2 2" xfId="223"/>
    <cellStyle name="60% - 强调文字颜色 2 2" xfId="225"/>
    <cellStyle name="60% - 强调文字颜色 2 2 2" xfId="51"/>
    <cellStyle name="60% - 强调文字颜色 3 2" xfId="229"/>
    <cellStyle name="60% - 强调文字颜色 3 2 2" xfId="232"/>
    <cellStyle name="60% - 强调文字颜色 4 2" xfId="233"/>
    <cellStyle name="60% - 强调文字颜色 4 2 2" xfId="235"/>
    <cellStyle name="60% - 强调文字颜色 5 2" xfId="236"/>
    <cellStyle name="60% - 强调文字颜色 5 2 2" xfId="239"/>
    <cellStyle name="60% - 强调文字颜色 6 2" xfId="245"/>
    <cellStyle name="60% - 强调文字颜色 6 2 2" xfId="247"/>
    <cellStyle name="ColLevel_1" xfId="248"/>
    <cellStyle name="RowLevel_1" xfId="249"/>
    <cellStyle name="标题 1 2" xfId="251"/>
    <cellStyle name="标题 1 2 2" xfId="253"/>
    <cellStyle name="标题 10" xfId="255"/>
    <cellStyle name="标题 11" xfId="256"/>
    <cellStyle name="标题 2 2" xfId="261"/>
    <cellStyle name="标题 2 2 2" xfId="262"/>
    <cellStyle name="标题 3 2" xfId="268"/>
    <cellStyle name="标题 3 2 2" xfId="273"/>
    <cellStyle name="标题 4 2" xfId="274"/>
    <cellStyle name="标题 4 2 2" xfId="278"/>
    <cellStyle name="标题 5" xfId="280"/>
    <cellStyle name="标题 5 10" xfId="281"/>
    <cellStyle name="标题 5 10 2" xfId="81"/>
    <cellStyle name="标题 5 10 2 2" xfId="287"/>
    <cellStyle name="标题 5 10 2 2 2" xfId="290"/>
    <cellStyle name="标题 5 10 2 3" xfId="92"/>
    <cellStyle name="标题 5 10 3" xfId="293"/>
    <cellStyle name="标题 5 10 3 2" xfId="298"/>
    <cellStyle name="标题 5 10 3 2 2" xfId="301"/>
    <cellStyle name="标题 5 10 3 3" xfId="303"/>
    <cellStyle name="标题 5 10 4" xfId="308"/>
    <cellStyle name="标题 5 11" xfId="309"/>
    <cellStyle name="标题 5 11 2" xfId="311"/>
    <cellStyle name="标题 5 11 2 2" xfId="315"/>
    <cellStyle name="标题 5 11 3" xfId="317"/>
    <cellStyle name="标题 5 12" xfId="322"/>
    <cellStyle name="标题 5 12 2" xfId="328"/>
    <cellStyle name="标题 5 12 2 2" xfId="339"/>
    <cellStyle name="标题 5 12 3" xfId="344"/>
    <cellStyle name="标题 5 13" xfId="346"/>
    <cellStyle name="标题 5 13 2" xfId="352"/>
    <cellStyle name="标题 5 14" xfId="283"/>
    <cellStyle name="标题 5 14 2" xfId="288"/>
    <cellStyle name="标题 5 15" xfId="89"/>
    <cellStyle name="标题 5 15 2" xfId="3"/>
    <cellStyle name="标题 5 16" xfId="97"/>
    <cellStyle name="标题 5 16 2" xfId="171"/>
    <cellStyle name="标题 5 17" xfId="8"/>
    <cellStyle name="标题 5 17 2" xfId="161"/>
    <cellStyle name="标题 5 18" xfId="109"/>
    <cellStyle name="标题 5 18 2" xfId="178"/>
    <cellStyle name="标题 5 19" xfId="86"/>
    <cellStyle name="标题 5 19 2" xfId="182"/>
    <cellStyle name="标题 5 2" xfId="354"/>
    <cellStyle name="标题 5 2 2" xfId="357"/>
    <cellStyle name="标题 5 2 2 2" xfId="360"/>
    <cellStyle name="标题 5 2 2 2 2" xfId="363"/>
    <cellStyle name="标题 5 2 2 3" xfId="260"/>
    <cellStyle name="标题 5 2 3" xfId="369"/>
    <cellStyle name="标题 5 2 3 2" xfId="373"/>
    <cellStyle name="标题 5 2 3 2 2" xfId="381"/>
    <cellStyle name="标题 5 2 3 3" xfId="267"/>
    <cellStyle name="标题 5 2 4" xfId="29"/>
    <cellStyle name="标题 5 20" xfId="90"/>
    <cellStyle name="标题 5 20 2" xfId="4"/>
    <cellStyle name="标题 5 21" xfId="98"/>
    <cellStyle name="标题 5 21 2" xfId="172"/>
    <cellStyle name="标题 5 22" xfId="9"/>
    <cellStyle name="标题 5 3" xfId="383"/>
    <cellStyle name="标题 5 3 2" xfId="108"/>
    <cellStyle name="标题 5 3 2 2" xfId="176"/>
    <cellStyle name="标题 5 3 2 2 2" xfId="156"/>
    <cellStyle name="标题 5 3 2 3" xfId="386"/>
    <cellStyle name="标题 5 3 3" xfId="85"/>
    <cellStyle name="标题 5 3 3 2" xfId="180"/>
    <cellStyle name="标题 5 3 3 2 2" xfId="185"/>
    <cellStyle name="标题 5 3 3 3" xfId="387"/>
    <cellStyle name="标题 5 3 4" xfId="76"/>
    <cellStyle name="标题 5 4" xfId="95"/>
    <cellStyle name="标题 5 4 2" xfId="150"/>
    <cellStyle name="标题 5 4 2 2" xfId="142"/>
    <cellStyle name="标题 5 4 2 2 2" xfId="389"/>
    <cellStyle name="标题 5 4 2 3" xfId="392"/>
    <cellStyle name="标题 5 4 3" xfId="395"/>
    <cellStyle name="标题 5 4 3 2" xfId="398"/>
    <cellStyle name="标题 5 4 3 2 2" xfId="400"/>
    <cellStyle name="标题 5 4 3 3" xfId="402"/>
    <cellStyle name="标题 5 4 4" xfId="407"/>
    <cellStyle name="标题 5 5" xfId="102"/>
    <cellStyle name="标题 5 5 2" xfId="152"/>
    <cellStyle name="标题 5 5 2 2" xfId="158"/>
    <cellStyle name="标题 5 5 2 2 2" xfId="409"/>
    <cellStyle name="标题 5 5 2 3" xfId="411"/>
    <cellStyle name="标题 5 5 3" xfId="414"/>
    <cellStyle name="标题 5 5 3 2" xfId="417"/>
    <cellStyle name="标题 5 5 3 2 2" xfId="419"/>
    <cellStyle name="标题 5 5 3 3" xfId="421"/>
    <cellStyle name="标题 5 5 4" xfId="423"/>
    <cellStyle name="标题 5 6" xfId="25"/>
    <cellStyle name="标题 5 6 2" xfId="193"/>
    <cellStyle name="标题 5 6 2 2" xfId="196"/>
    <cellStyle name="标题 5 6 2 2 2" xfId="424"/>
    <cellStyle name="标题 5 6 2 3" xfId="425"/>
    <cellStyle name="标题 5 6 3" xfId="426"/>
    <cellStyle name="标题 5 6 3 2" xfId="428"/>
    <cellStyle name="标题 5 6 3 2 2" xfId="430"/>
    <cellStyle name="标题 5 6 3 3" xfId="67"/>
    <cellStyle name="标题 5 6 4" xfId="431"/>
    <cellStyle name="标题 5 7" xfId="113"/>
    <cellStyle name="标题 5 7 2" xfId="70"/>
    <cellStyle name="标题 5 7 2 2" xfId="200"/>
    <cellStyle name="标题 5 7 2 2 2" xfId="433"/>
    <cellStyle name="标题 5 7 2 3" xfId="435"/>
    <cellStyle name="标题 5 7 3" xfId="436"/>
    <cellStyle name="标题 5 7 3 2" xfId="93"/>
    <cellStyle name="标题 5 7 3 2 2" xfId="149"/>
    <cellStyle name="标题 5 7 3 3" xfId="100"/>
    <cellStyle name="标题 5 7 4" xfId="189"/>
    <cellStyle name="标题 5 8" xfId="121"/>
    <cellStyle name="标题 5 8 2" xfId="206"/>
    <cellStyle name="标题 5 8 2 2" xfId="211"/>
    <cellStyle name="标题 5 8 2 2 2" xfId="437"/>
    <cellStyle name="标题 5 8 2 3" xfId="438"/>
    <cellStyle name="标题 5 8 3" xfId="440"/>
    <cellStyle name="标题 5 8 3 2" xfId="444"/>
    <cellStyle name="标题 5 8 3 2 2" xfId="445"/>
    <cellStyle name="标题 5 8 3 3" xfId="446"/>
    <cellStyle name="标题 5 8 4" xfId="447"/>
    <cellStyle name="标题 5 9" xfId="126"/>
    <cellStyle name="标题 5 9 2" xfId="214"/>
    <cellStyle name="标题 5 9 2 2" xfId="217"/>
    <cellStyle name="标题 5 9 2 2 2" xfId="448"/>
    <cellStyle name="标题 5 9 2 3" xfId="450"/>
    <cellStyle name="标题 5 9 3" xfId="451"/>
    <cellStyle name="标题 5 9 3 2" xfId="454"/>
    <cellStyle name="标题 5 9 3 2 2" xfId="455"/>
    <cellStyle name="标题 5 9 3 3" xfId="456"/>
    <cellStyle name="标题 5 9 4" xfId="234"/>
    <cellStyle name="标题 6" xfId="458"/>
    <cellStyle name="标题 6 10" xfId="460"/>
    <cellStyle name="标题 6 10 2" xfId="65"/>
    <cellStyle name="标题 6 10 2 2" xfId="24"/>
    <cellStyle name="标题 6 10 2 2 2" xfId="192"/>
    <cellStyle name="标题 6 10 2 3" xfId="112"/>
    <cellStyle name="标题 6 10 3" xfId="463"/>
    <cellStyle name="标题 6 10 3 2" xfId="470"/>
    <cellStyle name="标题 6 10 3 2 2" xfId="475"/>
    <cellStyle name="标题 6 10 3 3" xfId="483"/>
    <cellStyle name="标题 6 10 4" xfId="487"/>
    <cellStyle name="标题 6 11" xfId="490"/>
    <cellStyle name="标题 6 11 2" xfId="491"/>
    <cellStyle name="标题 6 11 2 2" xfId="492"/>
    <cellStyle name="标题 6 11 3" xfId="493"/>
    <cellStyle name="标题 6 12" xfId="496"/>
    <cellStyle name="标题 6 12 2" xfId="27"/>
    <cellStyle name="标题 6 12 2 2" xfId="499"/>
    <cellStyle name="标题 6 12 3" xfId="501"/>
    <cellStyle name="标题 6 13" xfId="83"/>
    <cellStyle name="标题 6 13 2" xfId="502"/>
    <cellStyle name="标题 6 14" xfId="503"/>
    <cellStyle name="标题 6 14 2" xfId="504"/>
    <cellStyle name="标题 6 15" xfId="505"/>
    <cellStyle name="标题 6 15 2" xfId="507"/>
    <cellStyle name="标题 6 16" xfId="364"/>
    <cellStyle name="标题 6 16 2" xfId="40"/>
    <cellStyle name="标题 6 17" xfId="511"/>
    <cellStyle name="标题 6 17 2" xfId="514"/>
    <cellStyle name="标题 6 18" xfId="205"/>
    <cellStyle name="标题 6 18 2" xfId="209"/>
    <cellStyle name="标题 6 19" xfId="439"/>
    <cellStyle name="标题 6 19 2" xfId="441"/>
    <cellStyle name="标题 6 2" xfId="515"/>
    <cellStyle name="标题 6 2 2" xfId="518"/>
    <cellStyle name="标题 6 2 2 2" xfId="521"/>
    <cellStyle name="标题 6 2 2 2 2" xfId="523"/>
    <cellStyle name="标题 6 2 2 3" xfId="525"/>
    <cellStyle name="标题 6 2 3" xfId="527"/>
    <cellStyle name="标题 6 2 3 2" xfId="347"/>
    <cellStyle name="标题 6 2 3 2 2" xfId="353"/>
    <cellStyle name="标题 6 2 3 3" xfId="284"/>
    <cellStyle name="标题 6 2 4" xfId="529"/>
    <cellStyle name="标题 6 20" xfId="506"/>
    <cellStyle name="标题 6 20 2" xfId="508"/>
    <cellStyle name="标题 6 21" xfId="365"/>
    <cellStyle name="标题 6 21 2" xfId="41"/>
    <cellStyle name="标题 6 22" xfId="512"/>
    <cellStyle name="标题 6 3" xfId="532"/>
    <cellStyle name="标题 6 3 2" xfId="534"/>
    <cellStyle name="标题 6 3 2 2" xfId="31"/>
    <cellStyle name="标题 6 3 2 2 2" xfId="227"/>
    <cellStyle name="标题 6 3 2 3" xfId="59"/>
    <cellStyle name="标题 6 3 3" xfId="537"/>
    <cellStyle name="标题 6 3 3 2" xfId="538"/>
    <cellStyle name="标题 6 3 3 2 2" xfId="539"/>
    <cellStyle name="标题 6 3 3 3" xfId="312"/>
    <cellStyle name="标题 6 3 4" xfId="544"/>
    <cellStyle name="标题 6 4" xfId="546"/>
    <cellStyle name="标题 6 4 2" xfId="547"/>
    <cellStyle name="标题 6 4 2 2" xfId="550"/>
    <cellStyle name="标题 6 4 2 2 2" xfId="54"/>
    <cellStyle name="标题 6 4 2 3" xfId="552"/>
    <cellStyle name="标题 6 4 3" xfId="558"/>
    <cellStyle name="标题 6 4 3 2" xfId="563"/>
    <cellStyle name="标题 6 4 3 2 2" xfId="570"/>
    <cellStyle name="标题 6 4 3 3" xfId="331"/>
    <cellStyle name="标题 6 4 4" xfId="575"/>
    <cellStyle name="标题 6 5" xfId="577"/>
    <cellStyle name="标题 6 5 2" xfId="579"/>
    <cellStyle name="标题 6 5 2 2" xfId="582"/>
    <cellStyle name="标题 6 5 2 2 2" xfId="585"/>
    <cellStyle name="标题 6 5 2 3" xfId="588"/>
    <cellStyle name="标题 6 5 3" xfId="593"/>
    <cellStyle name="标题 6 5 3 2" xfId="597"/>
    <cellStyle name="标题 6 5 3 2 2" xfId="368"/>
    <cellStyle name="标题 6 5 3 3" xfId="601"/>
    <cellStyle name="标题 6 5 4" xfId="605"/>
    <cellStyle name="标题 6 6" xfId="467"/>
    <cellStyle name="标题 6 6 2" xfId="472"/>
    <cellStyle name="标题 6 6 2 2" xfId="609"/>
    <cellStyle name="标题 6 6 2 2 2" xfId="611"/>
    <cellStyle name="标题 6 6 2 3" xfId="613"/>
    <cellStyle name="标题 6 6 3" xfId="617"/>
    <cellStyle name="标题 6 6 3 2" xfId="621"/>
    <cellStyle name="标题 6 6 3 2 2" xfId="624"/>
    <cellStyle name="标题 6 6 3 3" xfId="628"/>
    <cellStyle name="标题 6 6 4" xfId="630"/>
    <cellStyle name="标题 6 7" xfId="480"/>
    <cellStyle name="标题 6 7 2" xfId="634"/>
    <cellStyle name="标题 6 7 2 2" xfId="641"/>
    <cellStyle name="标题 6 7 2 2 2" xfId="647"/>
    <cellStyle name="标题 6 7 2 3" xfId="651"/>
    <cellStyle name="标题 6 7 3" xfId="655"/>
    <cellStyle name="标题 6 7 3 2" xfId="661"/>
    <cellStyle name="标题 6 7 3 2 2" xfId="320"/>
    <cellStyle name="标题 6 7 3 3" xfId="166"/>
    <cellStyle name="标题 6 7 4" xfId="663"/>
    <cellStyle name="标题 6 8" xfId="665"/>
    <cellStyle name="标题 6 8 2" xfId="669"/>
    <cellStyle name="标题 6 8 2 2" xfId="671"/>
    <cellStyle name="标题 6 8 2 2 2" xfId="673"/>
    <cellStyle name="标题 6 8 2 3" xfId="675"/>
    <cellStyle name="标题 6 8 3" xfId="678"/>
    <cellStyle name="标题 6 8 3 2" xfId="682"/>
    <cellStyle name="标题 6 8 3 2 2" xfId="685"/>
    <cellStyle name="标题 6 8 3 3" xfId="146"/>
    <cellStyle name="标题 6 8 4" xfId="687"/>
    <cellStyle name="标题 6 9" xfId="221"/>
    <cellStyle name="标题 6 9 2" xfId="690"/>
    <cellStyle name="标题 6 9 2 2" xfId="692"/>
    <cellStyle name="标题 6 9 2 2 2" xfId="696"/>
    <cellStyle name="标题 6 9 2 3" xfId="700"/>
    <cellStyle name="标题 6 9 3" xfId="703"/>
    <cellStyle name="标题 6 9 3 2" xfId="707"/>
    <cellStyle name="标题 6 9 3 2 2" xfId="710"/>
    <cellStyle name="标题 6 9 3 3" xfId="138"/>
    <cellStyle name="标题 6 9 4" xfId="238"/>
    <cellStyle name="标题 7" xfId="295"/>
    <cellStyle name="标题 7 10" xfId="371"/>
    <cellStyle name="标题 7 10 2" xfId="379"/>
    <cellStyle name="标题 7 10 2 2" xfId="133"/>
    <cellStyle name="标题 7 10 2 2 2" xfId="243"/>
    <cellStyle name="标题 7 10 2 3" xfId="718"/>
    <cellStyle name="标题 7 10 3" xfId="721"/>
    <cellStyle name="标题 7 10 3 2" xfId="724"/>
    <cellStyle name="标题 7 10 3 2 2" xfId="726"/>
    <cellStyle name="标题 7 10 3 3" xfId="728"/>
    <cellStyle name="标题 7 10 4" xfId="666"/>
    <cellStyle name="标题 7 11" xfId="264"/>
    <cellStyle name="标题 7 11 2" xfId="272"/>
    <cellStyle name="标题 7 11 2 2" xfId="732"/>
    <cellStyle name="标题 7 11 3" xfId="734"/>
    <cellStyle name="标题 7 12" xfId="735"/>
    <cellStyle name="标题 7 12 2" xfId="736"/>
    <cellStyle name="标题 7 12 2 2" xfId="737"/>
    <cellStyle name="标题 7 12 3" xfId="738"/>
    <cellStyle name="标题 7 13" xfId="739"/>
    <cellStyle name="标题 7 13 2" xfId="740"/>
    <cellStyle name="标题 7 14" xfId="741"/>
    <cellStyle name="标题 7 14 2" xfId="742"/>
    <cellStyle name="标题 7 15" xfId="745"/>
    <cellStyle name="标题 7 15 2" xfId="748"/>
    <cellStyle name="标题 7 16" xfId="756"/>
    <cellStyle name="标题 7 16 2" xfId="759"/>
    <cellStyle name="标题 7 17" xfId="693"/>
    <cellStyle name="标题 7 17 2" xfId="697"/>
    <cellStyle name="标题 7 18" xfId="701"/>
    <cellStyle name="标题 7 18 2" xfId="762"/>
    <cellStyle name="标题 7 19" xfId="764"/>
    <cellStyle name="标题 7 19 2" xfId="767"/>
    <cellStyle name="标题 7 2" xfId="299"/>
    <cellStyle name="标题 7 2 2" xfId="773"/>
    <cellStyle name="标题 7 2 2 2" xfId="774"/>
    <cellStyle name="标题 7 2 2 2 2" xfId="775"/>
    <cellStyle name="标题 7 2 2 3" xfId="374"/>
    <cellStyle name="标题 7 2 3" xfId="777"/>
    <cellStyle name="标题 7 2 3 2" xfId="778"/>
    <cellStyle name="标题 7 2 3 2 2" xfId="780"/>
    <cellStyle name="标题 7 2 3 3" xfId="269"/>
    <cellStyle name="标题 7 2 4" xfId="782"/>
    <cellStyle name="标题 7 20" xfId="746"/>
    <cellStyle name="标题 7 20 2" xfId="749"/>
    <cellStyle name="标题 7 21" xfId="757"/>
    <cellStyle name="标题 7 21 2" xfId="760"/>
    <cellStyle name="标题 7 22" xfId="694"/>
    <cellStyle name="标题 7 3" xfId="785"/>
    <cellStyle name="标题 7 3 2" xfId="787"/>
    <cellStyle name="标题 7 3 2 2" xfId="790"/>
    <cellStyle name="标题 7 3 2 2 2" xfId="792"/>
    <cellStyle name="标题 7 3 2 3" xfId="795"/>
    <cellStyle name="标题 7 3 3" xfId="796"/>
    <cellStyle name="标题 7 3 3 2" xfId="800"/>
    <cellStyle name="标题 7 3 3 2 2" xfId="803"/>
    <cellStyle name="标题 7 3 3 3" xfId="277"/>
    <cellStyle name="标题 7 3 4" xfId="805"/>
    <cellStyle name="标题 7 4" xfId="807"/>
    <cellStyle name="标题 7 4 2" xfId="765"/>
    <cellStyle name="标题 7 4 2 2" xfId="768"/>
    <cellStyle name="标题 7 4 2 2 2" xfId="809"/>
    <cellStyle name="标题 7 4 2 3" xfId="811"/>
    <cellStyle name="标题 7 4 3" xfId="816"/>
    <cellStyle name="标题 7 4 3 2" xfId="819"/>
    <cellStyle name="标题 7 4 3 2 2" xfId="822"/>
    <cellStyle name="标题 7 4 3 3" xfId="356"/>
    <cellStyle name="标题 7 4 4" xfId="825"/>
    <cellStyle name="标题 7 5" xfId="827"/>
    <cellStyle name="标题 7 5 2" xfId="828"/>
    <cellStyle name="标题 7 5 2 2" xfId="829"/>
    <cellStyle name="标题 7 5 2 2 2" xfId="783"/>
    <cellStyle name="标题 7 5 2 3" xfId="12"/>
    <cellStyle name="标题 7 5 3" xfId="832"/>
    <cellStyle name="标题 7 5 3 2" xfId="713"/>
    <cellStyle name="标题 7 5 3 2 2" xfId="834"/>
    <cellStyle name="标题 7 5 3 3" xfId="517"/>
    <cellStyle name="标题 7 5 4" xfId="836"/>
    <cellStyle name="标题 7 6" xfId="839"/>
    <cellStyle name="标题 7 6 2" xfId="840"/>
    <cellStyle name="标题 7 6 2 2" xfId="841"/>
    <cellStyle name="标题 7 6 2 2 2" xfId="842"/>
    <cellStyle name="标题 7 6 2 3" xfId="843"/>
    <cellStyle name="标题 7 6 3" xfId="844"/>
    <cellStyle name="标题 7 6 3 2" xfId="846"/>
    <cellStyle name="标题 7 6 3 2 2" xfId="848"/>
    <cellStyle name="标题 7 6 3 3" xfId="772"/>
    <cellStyle name="标题 7 6 4" xfId="849"/>
    <cellStyle name="标题 7 7" xfId="788"/>
    <cellStyle name="标题 7 7 2" xfId="791"/>
    <cellStyle name="标题 7 7 2 2" xfId="850"/>
    <cellStyle name="标题 7 7 2 2 2" xfId="851"/>
    <cellStyle name="标题 7 7 2 3" xfId="852"/>
    <cellStyle name="标题 7 7 3" xfId="853"/>
    <cellStyle name="标题 7 7 3 2" xfId="855"/>
    <cellStyle name="标题 7 7 3 2 2" xfId="857"/>
    <cellStyle name="标题 7 7 3 3" xfId="862"/>
    <cellStyle name="标题 7 7 4" xfId="863"/>
    <cellStyle name="标题 7 8" xfId="794"/>
    <cellStyle name="标题 7 8 2" xfId="864"/>
    <cellStyle name="标题 7 8 2 2" xfId="865"/>
    <cellStyle name="标题 7 8 2 2 2" xfId="542"/>
    <cellStyle name="标题 7 8 2 3" xfId="866"/>
    <cellStyle name="标题 7 8 3" xfId="868"/>
    <cellStyle name="标题 7 8 3 2" xfId="869"/>
    <cellStyle name="标题 7 8 3 2 2" xfId="804"/>
    <cellStyle name="标题 7 8 3 3" xfId="874"/>
    <cellStyle name="标题 7 8 4" xfId="20"/>
    <cellStyle name="标题 7 9" xfId="876"/>
    <cellStyle name="标题 7 9 2" xfId="878"/>
    <cellStyle name="标题 7 9 2 2" xfId="74"/>
    <cellStyle name="标题 7 9 2 2 2" xfId="186"/>
    <cellStyle name="标题 7 9 2 3" xfId="879"/>
    <cellStyle name="标题 7 9 3" xfId="880"/>
    <cellStyle name="标题 7 9 3 2" xfId="403"/>
    <cellStyle name="标题 7 9 3 2 2" xfId="881"/>
    <cellStyle name="标题 7 9 3 3" xfId="884"/>
    <cellStyle name="标题 7 9 4" xfId="246"/>
    <cellStyle name="标题 8" xfId="306"/>
    <cellStyle name="标题 8 2" xfId="891"/>
    <cellStyle name="标题 8 2 2" xfId="859"/>
    <cellStyle name="标题 8 3" xfId="896"/>
    <cellStyle name="标题 9" xfId="642"/>
    <cellStyle name="标题 9 2" xfId="648"/>
    <cellStyle name="标题 9 2 2" xfId="872"/>
    <cellStyle name="标题 9 3" xfId="899"/>
    <cellStyle name="差 2" xfId="498"/>
    <cellStyle name="差 2 2" xfId="900"/>
    <cellStyle name="差_2013年上级" xfId="477"/>
    <cellStyle name="差_2013年上级 2" xfId="632"/>
    <cellStyle name="差_2013年上级 2 10" xfId="901"/>
    <cellStyle name="差_2013年上级 2 10 2" xfId="902"/>
    <cellStyle name="差_2013年上级 2 10 2 2" xfId="304"/>
    <cellStyle name="差_2013年上级 2 10 2 2 2" xfId="888"/>
    <cellStyle name="差_2013年上级 2 10 2 3" xfId="638"/>
    <cellStyle name="差_2013年上级 2 10 3" xfId="903"/>
    <cellStyle name="差_2013年上级 2 10 3 2" xfId="905"/>
    <cellStyle name="差_2013年上级 2 10 3 2 2" xfId="908"/>
    <cellStyle name="差_2013年上级 2 10 3 3" xfId="657"/>
    <cellStyle name="差_2013年上级 2 10 4" xfId="779"/>
    <cellStyle name="差_2013年上级 2 11" xfId="909"/>
    <cellStyle name="差_2013年上级 2 11 2" xfId="553"/>
    <cellStyle name="差_2013年上级 2 11 2 2" xfId="912"/>
    <cellStyle name="差_2013年上级 2 11 3" xfId="914"/>
    <cellStyle name="差_2013年上级 2 12" xfId="323"/>
    <cellStyle name="差_2013年上级 2 12 2" xfId="332"/>
    <cellStyle name="差_2013年上级 2 12 2 2" xfId="753"/>
    <cellStyle name="差_2013年上级 2 12 3" xfId="565"/>
    <cellStyle name="差_2013年上级 2 13" xfId="340"/>
    <cellStyle name="差_2013年上级 2 13 2" xfId="744"/>
    <cellStyle name="差_2013年上级 2 14" xfId="427"/>
    <cellStyle name="差_2013年上级 2 14 2" xfId="429"/>
    <cellStyle name="差_2013年上级 2 15" xfId="62"/>
    <cellStyle name="差_2013年上级 2 15 2" xfId="22"/>
    <cellStyle name="差_2013年上级 2 16" xfId="461"/>
    <cellStyle name="差_2013年上级 2 16 2" xfId="464"/>
    <cellStyle name="差_2013年上级 2 17" xfId="484"/>
    <cellStyle name="差_2013年上级 2 17 2" xfId="837"/>
    <cellStyle name="差_2013年上级 2 18" xfId="917"/>
    <cellStyle name="差_2013年上级 2 18 2" xfId="918"/>
    <cellStyle name="差_2013年上级 2 19" xfId="919"/>
    <cellStyle name="差_2013年上级 2 19 2" xfId="921"/>
    <cellStyle name="差_2013年上级 2 2" xfId="636"/>
    <cellStyle name="差_2013年上级 2 2 2" xfId="645"/>
    <cellStyle name="差_2013年上级 2 2 2 2" xfId="870"/>
    <cellStyle name="差_2013年上级 2 2 2 2 2" xfId="826"/>
    <cellStyle name="差_2013年上级 2 2 2 3" xfId="922"/>
    <cellStyle name="差_2013年上级 2 2 3" xfId="897"/>
    <cellStyle name="差_2013年上级 2 2 3 2" xfId="104"/>
    <cellStyle name="差_2013年上级 2 2 3 2 2" xfId="925"/>
    <cellStyle name="差_2013年上级 2 2 3 3" xfId="118"/>
    <cellStyle name="差_2013年上级 2 2 4" xfId="926"/>
    <cellStyle name="差_2013年上级 2 20" xfId="63"/>
    <cellStyle name="差_2013年上级 2 20 2" xfId="23"/>
    <cellStyle name="差_2013年上级 2 21" xfId="462"/>
    <cellStyle name="差_2013年上级 2 21 2" xfId="465"/>
    <cellStyle name="差_2013年上级 2 22" xfId="485"/>
    <cellStyle name="差_2013年上级 2 3" xfId="649"/>
    <cellStyle name="差_2013年上级 2 3 2" xfId="929"/>
    <cellStyle name="差_2013年上级 2 3 2 2" xfId="882"/>
    <cellStyle name="差_2013年上级 2 3 2 2 2" xfId="930"/>
    <cellStyle name="差_2013年上级 2 3 2 3" xfId="931"/>
    <cellStyle name="差_2013年上级 2 3 3" xfId="932"/>
    <cellStyle name="差_2013年上级 2 3 3 2" xfId="934"/>
    <cellStyle name="差_2013年上级 2 3 3 2 2" xfId="495"/>
    <cellStyle name="差_2013年上级 2 3 3 3" xfId="938"/>
    <cellStyle name="差_2013年上级 2 3 4" xfId="940"/>
    <cellStyle name="差_2013年上级 2 4" xfId="941"/>
    <cellStyle name="差_2013年上级 2 4 2" xfId="943"/>
    <cellStyle name="差_2013年上级 2 4 2 2" xfId="944"/>
    <cellStyle name="差_2013年上级 2 4 2 2 2" xfId="945"/>
    <cellStyle name="差_2013年上级 2 4 2 3" xfId="947"/>
    <cellStyle name="差_2013年上级 2 4 3" xfId="948"/>
    <cellStyle name="差_2013年上级 2 4 3 2" xfId="949"/>
    <cellStyle name="差_2013年上级 2 4 3 2 2" xfId="950"/>
    <cellStyle name="差_2013年上级 2 4 3 3" xfId="952"/>
    <cellStyle name="差_2013年上级 2 4 4" xfId="953"/>
    <cellStyle name="差_2013年上级 2 5" xfId="955"/>
    <cellStyle name="差_2013年上级 2 5 2" xfId="957"/>
    <cellStyle name="差_2013年上级 2 5 2 2" xfId="960"/>
    <cellStyle name="差_2013年上级 2 5 2 2 2" xfId="963"/>
    <cellStyle name="差_2013年上级 2 5 2 3" xfId="967"/>
    <cellStyle name="差_2013年上级 2 5 3" xfId="968"/>
    <cellStyle name="差_2013年上级 2 5 3 2" xfId="969"/>
    <cellStyle name="差_2013年上级 2 5 3 2 2" xfId="970"/>
    <cellStyle name="差_2013年上级 2 5 3 3" xfId="971"/>
    <cellStyle name="差_2013年上级 2 5 4" xfId="972"/>
    <cellStyle name="差_2013年上级 2 6" xfId="973"/>
    <cellStyle name="差_2013年上级 2 6 2" xfId="975"/>
    <cellStyle name="差_2013年上级 2 6 2 2" xfId="977"/>
    <cellStyle name="差_2013年上级 2 6 2 2 2" xfId="979"/>
    <cellStyle name="差_2013年上级 2 6 2 3" xfId="887"/>
    <cellStyle name="差_2013年上级 2 6 3" xfId="981"/>
    <cellStyle name="差_2013年上级 2 6 3 2" xfId="983"/>
    <cellStyle name="差_2013年上级 2 6 3 2 2" xfId="985"/>
    <cellStyle name="差_2013年上级 2 6 3 3" xfId="987"/>
    <cellStyle name="差_2013年上级 2 6 4" xfId="989"/>
    <cellStyle name="差_2013年上级 2 7" xfId="990"/>
    <cellStyle name="差_2013年上级 2 7 2" xfId="991"/>
    <cellStyle name="差_2013年上级 2 7 2 2" xfId="992"/>
    <cellStyle name="差_2013年上级 2 7 2 2 2" xfId="993"/>
    <cellStyle name="差_2013年上级 2 7 2 3" xfId="907"/>
    <cellStyle name="差_2013年上级 2 7 3" xfId="994"/>
    <cellStyle name="差_2013年上级 2 7 3 2" xfId="995"/>
    <cellStyle name="差_2013年上级 2 7 3 2 2" xfId="996"/>
    <cellStyle name="差_2013年上级 2 7 3 3" xfId="997"/>
    <cellStyle name="差_2013年上级 2 7 4" xfId="998"/>
    <cellStyle name="差_2013年上级 2 8" xfId="999"/>
    <cellStyle name="差_2013年上级 2 8 2" xfId="1000"/>
    <cellStyle name="差_2013年上级 2 8 2 2" xfId="1001"/>
    <cellStyle name="差_2013年上级 2 8 2 2 2" xfId="1002"/>
    <cellStyle name="差_2013年上级 2 8 2 3" xfId="1004"/>
    <cellStyle name="差_2013年上级 2 8 3" xfId="1005"/>
    <cellStyle name="差_2013年上级 2 8 3 2" xfId="1006"/>
    <cellStyle name="差_2013年上级 2 8 3 2 2" xfId="939"/>
    <cellStyle name="差_2013年上级 2 8 3 3" xfId="1007"/>
    <cellStyle name="差_2013年上级 2 8 4" xfId="1009"/>
    <cellStyle name="差_2013年上级 2 9" xfId="1010"/>
    <cellStyle name="差_2013年上级 2 9 2" xfId="1012"/>
    <cellStyle name="差_2013年上级 2 9 2 2" xfId="1013"/>
    <cellStyle name="差_2013年上级 2 9 2 2 2" xfId="1014"/>
    <cellStyle name="差_2013年上级 2 9 2 3" xfId="1016"/>
    <cellStyle name="差_2013年上级 2 9 3" xfId="1018"/>
    <cellStyle name="差_2013年上级 2 9 3 2" xfId="1020"/>
    <cellStyle name="差_2013年上级 2 9 3 2 2" xfId="1021"/>
    <cellStyle name="差_2013年上级 2 9 3 3" xfId="1022"/>
    <cellStyle name="差_2013年上级 2 9 4" xfId="1024"/>
    <cellStyle name="差_2013年上级 3" xfId="1027"/>
    <cellStyle name="差_2013年上级 3 2" xfId="1029"/>
    <cellStyle name="差_2013年上级 3 2 2" xfId="1031"/>
    <cellStyle name="差_2013年上级 3 3" xfId="167"/>
    <cellStyle name="差_2013年上级 4" xfId="1034"/>
    <cellStyle name="差_2013年上级 4 2" xfId="1036"/>
    <cellStyle name="差_2013年上级 4 2 2" xfId="1038"/>
    <cellStyle name="差_2013年上级 4 3" xfId="1039"/>
    <cellStyle name="差_2013年上级 5" xfId="1041"/>
    <cellStyle name="差_2013专项转支" xfId="1043"/>
    <cellStyle name="差_2013专项转支 2" xfId="1045"/>
    <cellStyle name="差_2013专项转支 2 10" xfId="1047"/>
    <cellStyle name="差_2013专项转支 2 10 2" xfId="1048"/>
    <cellStyle name="差_2013专项转支 2 10 2 2" xfId="1049"/>
    <cellStyle name="差_2013专项转支 2 10 2 2 2" xfId="1050"/>
    <cellStyle name="差_2013专项转支 2 10 2 3" xfId="1051"/>
    <cellStyle name="差_2013专项转支 2 10 3" xfId="231"/>
    <cellStyle name="差_2013专项转支 2 10 3 2" xfId="1052"/>
    <cellStyle name="差_2013专项转支 2 10 3 2 2" xfId="1053"/>
    <cellStyle name="差_2013专项转支 2 10 3 3" xfId="1055"/>
    <cellStyle name="差_2013专项转支 2 10 4" xfId="1056"/>
    <cellStyle name="差_2013专项转支 2 11" xfId="1058"/>
    <cellStyle name="差_2013专项转支 2 11 2" xfId="1060"/>
    <cellStyle name="差_2013专项转支 2 11 2 2" xfId="1061"/>
    <cellStyle name="差_2013专项转支 2 11 3" xfId="1062"/>
    <cellStyle name="差_2013专项转支 2 12" xfId="1067"/>
    <cellStyle name="差_2013专项转支 2 12 2" xfId="1069"/>
    <cellStyle name="差_2013专项转支 2 12 2 2" xfId="1071"/>
    <cellStyle name="差_2013专项转支 2 12 3" xfId="1072"/>
    <cellStyle name="差_2013专项转支 2 13" xfId="1077"/>
    <cellStyle name="差_2013专项转支 2 13 2" xfId="1079"/>
    <cellStyle name="差_2013专项转支 2 14" xfId="1081"/>
    <cellStyle name="差_2013专项转支 2 14 2" xfId="1082"/>
    <cellStyle name="差_2013专项转支 2 15" xfId="1084"/>
    <cellStyle name="差_2013专项转支 2 15 2" xfId="1087"/>
    <cellStyle name="差_2013专项转支 2 16" xfId="469"/>
    <cellStyle name="差_2013专项转支 2 16 2" xfId="474"/>
    <cellStyle name="差_2013专项转支 2 17" xfId="482"/>
    <cellStyle name="差_2013专项转支 2 17 2" xfId="1088"/>
    <cellStyle name="差_2013专项转支 2 18" xfId="1089"/>
    <cellStyle name="差_2013专项转支 2 18 2" xfId="1090"/>
    <cellStyle name="差_2013专项转支 2 19" xfId="1091"/>
    <cellStyle name="差_2013专项转支 2 19 2" xfId="1092"/>
    <cellStyle name="差_2013专项转支 2 2" xfId="1094"/>
    <cellStyle name="差_2013专项转支 2 2 2" xfId="1096"/>
    <cellStyle name="差_2013专项转支 2 2 2 2" xfId="1097"/>
    <cellStyle name="差_2013专项转支 2 2 2 2 2" xfId="1098"/>
    <cellStyle name="差_2013专项转支 2 2 2 3" xfId="1099"/>
    <cellStyle name="差_2013专项转支 2 2 3" xfId="1100"/>
    <cellStyle name="差_2013专项转支 2 2 3 2" xfId="382"/>
    <cellStyle name="差_2013专项转支 2 2 3 2 2" xfId="107"/>
    <cellStyle name="差_2013专项转支 2 2 3 3" xfId="94"/>
    <cellStyle name="差_2013专项转支 2 2 4" xfId="1103"/>
    <cellStyle name="差_2013专项转支 2 20" xfId="1083"/>
    <cellStyle name="差_2013专项转支 2 20 2" xfId="1086"/>
    <cellStyle name="差_2013专项转支 2 21" xfId="468"/>
    <cellStyle name="差_2013专项转支 2 21 2" xfId="473"/>
    <cellStyle name="差_2013专项转支 2 22" xfId="481"/>
    <cellStyle name="差_2013专项转支 2 3" xfId="1105"/>
    <cellStyle name="差_2013专项转支 2 3 2" xfId="1106"/>
    <cellStyle name="差_2013专项转支 2 3 2 2" xfId="1107"/>
    <cellStyle name="差_2013专项转支 2 3 2 2 2" xfId="1108"/>
    <cellStyle name="差_2013专项转支 2 3 2 3" xfId="1109"/>
    <cellStyle name="差_2013专项转支 2 3 3" xfId="1110"/>
    <cellStyle name="差_2013专项转支 2 3 3 2" xfId="1111"/>
    <cellStyle name="差_2013专项转支 2 3 3 2 2" xfId="1112"/>
    <cellStyle name="差_2013专项转支 2 3 3 3" xfId="1113"/>
    <cellStyle name="差_2013专项转支 2 3 4" xfId="1115"/>
    <cellStyle name="差_2013专项转支 2 4" xfId="1116"/>
    <cellStyle name="差_2013专项转支 2 4 2" xfId="1117"/>
    <cellStyle name="差_2013专项转支 2 4 2 2" xfId="1118"/>
    <cellStyle name="差_2013专项转支 2 4 2 2 2" xfId="1119"/>
    <cellStyle name="差_2013专项转支 2 4 2 3" xfId="1120"/>
    <cellStyle name="差_2013专项转支 2 4 3" xfId="1121"/>
    <cellStyle name="差_2013专项转支 2 4 3 2" xfId="1122"/>
    <cellStyle name="差_2013专项转支 2 4 3 2 2" xfId="1123"/>
    <cellStyle name="差_2013专项转支 2 4 3 3" xfId="1124"/>
    <cellStyle name="差_2013专项转支 2 4 4" xfId="1126"/>
    <cellStyle name="差_2013专项转支 2 5" xfId="1127"/>
    <cellStyle name="差_2013专项转支 2 5 2" xfId="1129"/>
    <cellStyle name="差_2013专项转支 2 5 2 2" xfId="1131"/>
    <cellStyle name="差_2013专项转支 2 5 2 2 2" xfId="1133"/>
    <cellStyle name="差_2013专项转支 2 5 2 3" xfId="1135"/>
    <cellStyle name="差_2013专项转支 2 5 3" xfId="1137"/>
    <cellStyle name="差_2013专项转支 2 5 3 2" xfId="1139"/>
    <cellStyle name="差_2013专项转支 2 5 3 2 2" xfId="1141"/>
    <cellStyle name="差_2013专项转支 2 5 3 3" xfId="1143"/>
    <cellStyle name="差_2013专项转支 2 5 4" xfId="1147"/>
    <cellStyle name="差_2013专项转支 2 6" xfId="1148"/>
    <cellStyle name="差_2013专项转支 2 6 2" xfId="1150"/>
    <cellStyle name="差_2013专项转支 2 6 2 2" xfId="1152"/>
    <cellStyle name="差_2013专项转支 2 6 2 2 2" xfId="1154"/>
    <cellStyle name="差_2013专项转支 2 6 2 3" xfId="1157"/>
    <cellStyle name="差_2013专项转支 2 6 3" xfId="1159"/>
    <cellStyle name="差_2013专项转支 2 6 3 2" xfId="1162"/>
    <cellStyle name="差_2013专项转支 2 6 3 2 2" xfId="1165"/>
    <cellStyle name="差_2013专项转支 2 6 3 3" xfId="1169"/>
    <cellStyle name="差_2013专项转支 2 6 4" xfId="1172"/>
    <cellStyle name="差_2013专项转支 2 7" xfId="1173"/>
    <cellStyle name="差_2013专项转支 2 7 2" xfId="1176"/>
    <cellStyle name="差_2013专项转支 2 7 2 2" xfId="1178"/>
    <cellStyle name="差_2013专项转支 2 7 2 2 2" xfId="1180"/>
    <cellStyle name="差_2013专项转支 2 7 2 3" xfId="1183"/>
    <cellStyle name="差_2013专项转支 2 7 3" xfId="1186"/>
    <cellStyle name="差_2013专项转支 2 7 3 2" xfId="1188"/>
    <cellStyle name="差_2013专项转支 2 7 3 2 2" xfId="1189"/>
    <cellStyle name="差_2013专项转支 2 7 3 3" xfId="1191"/>
    <cellStyle name="差_2013专项转支 2 7 4" xfId="1194"/>
    <cellStyle name="差_2013专项转支 2 8" xfId="1196"/>
    <cellStyle name="差_2013专项转支 2 8 2" xfId="1198"/>
    <cellStyle name="差_2013专项转支 2 8 2 2" xfId="1200"/>
    <cellStyle name="差_2013专项转支 2 8 2 2 2" xfId="1201"/>
    <cellStyle name="差_2013专项转支 2 8 2 3" xfId="1202"/>
    <cellStyle name="差_2013专项转支 2 8 3" xfId="1204"/>
    <cellStyle name="差_2013专项转支 2 8 3 2" xfId="1205"/>
    <cellStyle name="差_2013专项转支 2 8 3 2 2" xfId="1206"/>
    <cellStyle name="差_2013专项转支 2 8 3 3" xfId="1207"/>
    <cellStyle name="差_2013专项转支 2 8 4" xfId="1208"/>
    <cellStyle name="差_2013专项转支 2 9" xfId="1211"/>
    <cellStyle name="差_2013专项转支 2 9 2" xfId="1215"/>
    <cellStyle name="差_2013专项转支 2 9 2 2" xfId="1219"/>
    <cellStyle name="差_2013专项转支 2 9 2 2 2" xfId="1221"/>
    <cellStyle name="差_2013专项转支 2 9 2 3" xfId="1223"/>
    <cellStyle name="差_2013专项转支 2 9 3" xfId="1227"/>
    <cellStyle name="差_2013专项转支 2 9 3 2" xfId="1102"/>
    <cellStyle name="差_2013专项转支 2 9 3 2 2" xfId="531"/>
    <cellStyle name="差_2013专项转支 2 9 3 3" xfId="1229"/>
    <cellStyle name="差_2013专项转支 2 9 4" xfId="1231"/>
    <cellStyle name="差_2013专项转支 3" xfId="1233"/>
    <cellStyle name="差_2013专项转支 3 2" xfId="1235"/>
    <cellStyle name="差_2013专项转支 3 2 2" xfId="1237"/>
    <cellStyle name="差_2013专项转支 3 3" xfId="1239"/>
    <cellStyle name="差_2013专项转支 4" xfId="1241"/>
    <cellStyle name="差_2013专项转支 4 2" xfId="781"/>
    <cellStyle name="差_2013专项转支 4 2 2" xfId="1242"/>
    <cellStyle name="差_2013专项转支 4 3" xfId="1244"/>
    <cellStyle name="差_2013专项转支 5" xfId="1245"/>
    <cellStyle name="差_项目支出预算明细表（按功能科目）" xfId="457"/>
    <cellStyle name="常规" xfId="0" builtinId="0"/>
    <cellStyle name="常规 10" xfId="1246"/>
    <cellStyle name="常规 10 2" xfId="1248"/>
    <cellStyle name="常规 10 2 10" xfId="1250"/>
    <cellStyle name="常规 10 2 10 2" xfId="1251"/>
    <cellStyle name="常规 10 2 10 2 2" xfId="1253"/>
    <cellStyle name="常规 10 2 10 2 2 2" xfId="1255"/>
    <cellStyle name="常规 10 2 10 2 3" xfId="1258"/>
    <cellStyle name="常规 10 2 10 3" xfId="1259"/>
    <cellStyle name="常规 10 2 10 3 2" xfId="1261"/>
    <cellStyle name="常规 10 2 10 3 2 2" xfId="1263"/>
    <cellStyle name="常规 10 2 10 3 3" xfId="1266"/>
    <cellStyle name="常规 10 2 10 4" xfId="1267"/>
    <cellStyle name="常规 10 2 11" xfId="1269"/>
    <cellStyle name="常规 10 2 11 2" xfId="1270"/>
    <cellStyle name="常规 10 2 11 2 2" xfId="1273"/>
    <cellStyle name="常规 10 2 11 3" xfId="1274"/>
    <cellStyle name="常规 10 2 12" xfId="1275"/>
    <cellStyle name="常规 10 2 12 2" xfId="1276"/>
    <cellStyle name="常规 10 2 12 2 2" xfId="1277"/>
    <cellStyle name="常规 10 2 12 3" xfId="1278"/>
    <cellStyle name="常规 10 2 13" xfId="1279"/>
    <cellStyle name="常规 10 2 13 2" xfId="1280"/>
    <cellStyle name="常规 10 2 14" xfId="1282"/>
    <cellStyle name="常规 10 2 14 2" xfId="1283"/>
    <cellStyle name="常规 10 2 15" xfId="1286"/>
    <cellStyle name="常规 10 2 15 2" xfId="1289"/>
    <cellStyle name="常规 10 2 16" xfId="799"/>
    <cellStyle name="常规 10 2 16 2" xfId="802"/>
    <cellStyle name="常规 10 2 17" xfId="276"/>
    <cellStyle name="常规 10 2 17 2" xfId="1290"/>
    <cellStyle name="常规 10 2 18" xfId="1291"/>
    <cellStyle name="常规 10 2 18 2" xfId="28"/>
    <cellStyle name="常规 10 2 19" xfId="1292"/>
    <cellStyle name="常规 10 2 19 2" xfId="75"/>
    <cellStyle name="常规 10 2 2" xfId="1294"/>
    <cellStyle name="常规 10 2 2 2" xfId="861"/>
    <cellStyle name="常规 10 2 2 2 2" xfId="1296"/>
    <cellStyle name="常规 10 2 2 2 2 2" xfId="1298"/>
    <cellStyle name="常规 10 2 2 2 3" xfId="183"/>
    <cellStyle name="常规 10 2 2 3" xfId="1299"/>
    <cellStyle name="常规 10 2 2 3 2" xfId="1301"/>
    <cellStyle name="常规 10 2 2 3 2 2" xfId="1303"/>
    <cellStyle name="常规 10 2 2 3 3" xfId="1304"/>
    <cellStyle name="常规 10 2 2 4" xfId="1306"/>
    <cellStyle name="常规 10 2 20" xfId="1285"/>
    <cellStyle name="常规 10 2 20 2" xfId="1288"/>
    <cellStyle name="常规 10 2 21" xfId="798"/>
    <cellStyle name="常规 10 2 21 2" xfId="801"/>
    <cellStyle name="常规 10 2 22" xfId="275"/>
    <cellStyle name="常规 10 2 3" xfId="1308"/>
    <cellStyle name="常规 10 2 3 2" xfId="1309"/>
    <cellStyle name="常规 10 2 3 2 2" xfId="1310"/>
    <cellStyle name="常规 10 2 3 2 2 2" xfId="1311"/>
    <cellStyle name="常规 10 2 3 2 3" xfId="190"/>
    <cellStyle name="常规 10 2 3 3" xfId="1312"/>
    <cellStyle name="常规 10 2 3 3 2" xfId="1313"/>
    <cellStyle name="常规 10 2 3 3 2 2" xfId="1315"/>
    <cellStyle name="常规 10 2 3 3 3" xfId="1316"/>
    <cellStyle name="常规 10 2 3 4" xfId="1317"/>
    <cellStyle name="常规 10 2 4" xfId="1318"/>
    <cellStyle name="常规 10 2 4 2" xfId="1319"/>
    <cellStyle name="常规 10 2 4 2 2" xfId="1320"/>
    <cellStyle name="常规 10 2 4 2 2 2" xfId="1323"/>
    <cellStyle name="常规 10 2 4 2 3" xfId="1324"/>
    <cellStyle name="常规 10 2 4 3" xfId="1325"/>
    <cellStyle name="常规 10 2 4 3 2" xfId="1327"/>
    <cellStyle name="常规 10 2 4 3 2 2" xfId="1328"/>
    <cellStyle name="常规 10 2 4 3 3" xfId="1329"/>
    <cellStyle name="常规 10 2 4 4" xfId="1330"/>
    <cellStyle name="常规 10 2 5" xfId="1331"/>
    <cellStyle name="常规 10 2 5 2" xfId="1332"/>
    <cellStyle name="常规 10 2 5 2 2" xfId="1335"/>
    <cellStyle name="常规 10 2 5 2 2 2" xfId="1339"/>
    <cellStyle name="常规 10 2 5 2 3" xfId="1342"/>
    <cellStyle name="常规 10 2 5 3" xfId="1343"/>
    <cellStyle name="常规 10 2 5 3 2" xfId="1344"/>
    <cellStyle name="常规 10 2 5 3 2 2" xfId="1345"/>
    <cellStyle name="常规 10 2 5 3 3" xfId="1346"/>
    <cellStyle name="常规 10 2 5 4" xfId="1347"/>
    <cellStyle name="常规 10 2 6" xfId="1349"/>
    <cellStyle name="常规 10 2 6 2" xfId="1351"/>
    <cellStyle name="常规 10 2 6 2 2" xfId="1353"/>
    <cellStyle name="常规 10 2 6 2 2 2" xfId="1356"/>
    <cellStyle name="常规 10 2 6 2 3" xfId="1358"/>
    <cellStyle name="常规 10 2 6 3" xfId="1359"/>
    <cellStyle name="常规 10 2 6 3 2" xfId="1361"/>
    <cellStyle name="常规 10 2 6 3 2 2" xfId="1363"/>
    <cellStyle name="常规 10 2 6 3 3" xfId="1365"/>
    <cellStyle name="常规 10 2 6 4" xfId="1366"/>
    <cellStyle name="常规 10 2 7" xfId="1368"/>
    <cellStyle name="常规 10 2 7 2" xfId="1369"/>
    <cellStyle name="常规 10 2 7 2 2" xfId="1371"/>
    <cellStyle name="常规 10 2 7 2 2 2" xfId="1373"/>
    <cellStyle name="常规 10 2 7 2 3" xfId="1374"/>
    <cellStyle name="常规 10 2 7 3" xfId="1352"/>
    <cellStyle name="常规 10 2 7 3 2" xfId="1355"/>
    <cellStyle name="常规 10 2 7 3 2 2" xfId="1375"/>
    <cellStyle name="常规 10 2 7 3 3" xfId="1376"/>
    <cellStyle name="常规 10 2 7 4" xfId="1357"/>
    <cellStyle name="常规 10 2 8" xfId="1377"/>
    <cellStyle name="常规 10 2 8 2" xfId="1378"/>
    <cellStyle name="常规 10 2 8 2 2" xfId="1379"/>
    <cellStyle name="常规 10 2 8 2 2 2" xfId="1380"/>
    <cellStyle name="常规 10 2 8 2 3" xfId="1381"/>
    <cellStyle name="常规 10 2 8 3" xfId="1360"/>
    <cellStyle name="常规 10 2 8 3 2" xfId="1362"/>
    <cellStyle name="常规 10 2 8 3 2 2" xfId="1382"/>
    <cellStyle name="常规 10 2 8 3 3" xfId="1383"/>
    <cellStyle name="常规 10 2 8 4" xfId="1364"/>
    <cellStyle name="常规 10 2 9" xfId="584"/>
    <cellStyle name="常规 10 2 9 2" xfId="1384"/>
    <cellStyle name="常规 10 2 9 2 2" xfId="1386"/>
    <cellStyle name="常规 10 2 9 2 2 2" xfId="1388"/>
    <cellStyle name="常规 10 2 9 2 3" xfId="1390"/>
    <cellStyle name="常规 10 2 9 3" xfId="1391"/>
    <cellStyle name="常规 10 2 9 3 2" xfId="1393"/>
    <cellStyle name="常规 10 2 9 3 2 2" xfId="1395"/>
    <cellStyle name="常规 10 2 9 3 3" xfId="1397"/>
    <cellStyle name="常规 10 2 9 4" xfId="1399"/>
    <cellStyle name="常规 10 3" xfId="1401"/>
    <cellStyle name="常规 10 3 2" xfId="1402"/>
    <cellStyle name="常规 10 3 2 2" xfId="873"/>
    <cellStyle name="常规 10 3 3" xfId="1403"/>
    <cellStyle name="常规 10 4" xfId="1406"/>
    <cellStyle name="常规 10 4 2" xfId="1407"/>
    <cellStyle name="常规 10 4 2 2" xfId="883"/>
    <cellStyle name="常规 10 4 3" xfId="1408"/>
    <cellStyle name="常规 10 5" xfId="1409"/>
    <cellStyle name="常规 11" xfId="1410"/>
    <cellStyle name="常规 11 2" xfId="1412"/>
    <cellStyle name="常规 11 2 2" xfId="1414"/>
    <cellStyle name="常规 11 2 2 2" xfId="1416"/>
    <cellStyle name="常规 11 2 2 2 2" xfId="1417"/>
    <cellStyle name="常规 11 2 2 3" xfId="1418"/>
    <cellStyle name="常规 11 2 3" xfId="520"/>
    <cellStyle name="常规 11 2 3 2" xfId="522"/>
    <cellStyle name="常规 11 2 3 2 2" xfId="1419"/>
    <cellStyle name="常规 11 2 3 3" xfId="1420"/>
    <cellStyle name="常规 11 2 4" xfId="524"/>
    <cellStyle name="常规 11 3" xfId="1322"/>
    <cellStyle name="常规 11 3 2" xfId="321"/>
    <cellStyle name="常规 11 3 2 2" xfId="327"/>
    <cellStyle name="常规 11 3 2 2 2" xfId="338"/>
    <cellStyle name="常规 11 3 2 3" xfId="343"/>
    <cellStyle name="常规 11 3 3" xfId="345"/>
    <cellStyle name="常规 11 3 3 2" xfId="351"/>
    <cellStyle name="常规 11 3 3 2 2" xfId="1424"/>
    <cellStyle name="常规 11 3 3 3" xfId="1427"/>
    <cellStyle name="常规 11 3 4" xfId="282"/>
    <cellStyle name="常规 11 4" xfId="1430"/>
    <cellStyle name="常规 11 4 2" xfId="1431"/>
    <cellStyle name="常规 11 4 2 2" xfId="1432"/>
    <cellStyle name="常规 11 4 2 2 2" xfId="1433"/>
    <cellStyle name="常规 11 4 2 3" xfId="1434"/>
    <cellStyle name="常规 11 4 3" xfId="1435"/>
    <cellStyle name="常规 11 4 3 2" xfId="1436"/>
    <cellStyle name="常规 11 4 3 2 2" xfId="1437"/>
    <cellStyle name="常规 11 4 3 3" xfId="1438"/>
    <cellStyle name="常规 11 4 4" xfId="1439"/>
    <cellStyle name="常规 11 5" xfId="1440"/>
    <cellStyle name="常规 11 5 2" xfId="1441"/>
    <cellStyle name="常规 11 5 2 2" xfId="1443"/>
    <cellStyle name="常规 11 5 2 2 2" xfId="1444"/>
    <cellStyle name="常规 11 5 2 3" xfId="1445"/>
    <cellStyle name="常规 11 5 3" xfId="1446"/>
    <cellStyle name="常规 11 5 3 2" xfId="1448"/>
    <cellStyle name="常规 11 5 3 2 2" xfId="1449"/>
    <cellStyle name="常规 11 5 3 3" xfId="1450"/>
    <cellStyle name="常规 11 5 4" xfId="1451"/>
    <cellStyle name="常规 11 6" xfId="1452"/>
    <cellStyle name="常规 11 6 2" xfId="1453"/>
    <cellStyle name="常规 11 6 2 2" xfId="1454"/>
    <cellStyle name="常规 11 6 2 2 2" xfId="1455"/>
    <cellStyle name="常规 11 6 2 3" xfId="1456"/>
    <cellStyle name="常规 11 6 3" xfId="1458"/>
    <cellStyle name="常规 11 6 3 2" xfId="1459"/>
    <cellStyle name="常规 11 6 3 2 2" xfId="1460"/>
    <cellStyle name="常规 11 6 3 3" xfId="1461"/>
    <cellStyle name="常规 11 6 4" xfId="1462"/>
    <cellStyle name="常规 11 7" xfId="1463"/>
    <cellStyle name="常规 11 7 2" xfId="1464"/>
    <cellStyle name="常规 11 7 2 2" xfId="84"/>
    <cellStyle name="常规 11 7 2 2 2" xfId="1467"/>
    <cellStyle name="常规 11 7 2 3" xfId="1469"/>
    <cellStyle name="常规 11 7 3" xfId="1470"/>
    <cellStyle name="常规 11 7 3 2" xfId="1471"/>
    <cellStyle name="常规 11 7 3 2 2" xfId="1472"/>
    <cellStyle name="常规 11 7 3 3" xfId="1474"/>
    <cellStyle name="常规 11 7 4" xfId="1475"/>
    <cellStyle name="常规 11 8" xfId="933"/>
    <cellStyle name="常规 11 8 2" xfId="494"/>
    <cellStyle name="常规 11 9" xfId="937"/>
    <cellStyle name="常规 12" xfId="1476"/>
    <cellStyle name="常规 13" xfId="1477"/>
    <cellStyle name="常规 13 2" xfId="1481"/>
    <cellStyle name="常规 13 2 10" xfId="1482"/>
    <cellStyle name="常规 13 2 10 2" xfId="1483"/>
    <cellStyle name="常规 13 2 10 2 2" xfId="1484"/>
    <cellStyle name="常规 13 2 10 2 2 2" xfId="1485"/>
    <cellStyle name="常规 13 2 10 2 3" xfId="1486"/>
    <cellStyle name="常规 13 2 10 3" xfId="1487"/>
    <cellStyle name="常规 13 2 10 3 2" xfId="1488"/>
    <cellStyle name="常规 13 2 10 3 2 2" xfId="1490"/>
    <cellStyle name="常规 13 2 10 3 3" xfId="1491"/>
    <cellStyle name="常规 13 2 10 4" xfId="1492"/>
    <cellStyle name="常规 13 2 11" xfId="1493"/>
    <cellStyle name="常规 13 2 11 2" xfId="1494"/>
    <cellStyle name="常规 13 2 11 2 2" xfId="1495"/>
    <cellStyle name="常规 13 2 11 3" xfId="1496"/>
    <cellStyle name="常规 13 2 12" xfId="1497"/>
    <cellStyle name="常规 13 2 12 2" xfId="1498"/>
    <cellStyle name="常规 13 2 12 2 2" xfId="1499"/>
    <cellStyle name="常规 13 2 12 3" xfId="1500"/>
    <cellStyle name="常规 13 2 13" xfId="1501"/>
    <cellStyle name="常规 13 2 13 2" xfId="1503"/>
    <cellStyle name="常规 13 2 14" xfId="1506"/>
    <cellStyle name="常规 13 2 14 2" xfId="1510"/>
    <cellStyle name="常规 13 2 15" xfId="1513"/>
    <cellStyle name="常规 13 2 15 2" xfId="1517"/>
    <cellStyle name="常规 13 2 16" xfId="1520"/>
    <cellStyle name="常规 13 2 16 2" xfId="1066"/>
    <cellStyle name="常规 13 2 17" xfId="1523"/>
    <cellStyle name="常规 13 2 17 2" xfId="1525"/>
    <cellStyle name="常规 13 2 18" xfId="1527"/>
    <cellStyle name="常规 13 2 18 2" xfId="1268"/>
    <cellStyle name="常规 13 2 19" xfId="1528"/>
    <cellStyle name="常规 13 2 19 2" xfId="1530"/>
    <cellStyle name="常规 13 2 2" xfId="1533"/>
    <cellStyle name="常规 13 2 2 2" xfId="1536"/>
    <cellStyle name="常规 13 2 2 2 2" xfId="1538"/>
    <cellStyle name="常规 13 2 2 2 2 2" xfId="1540"/>
    <cellStyle name="常规 13 2 2 2 3" xfId="443"/>
    <cellStyle name="常规 13 2 2 3" xfId="132"/>
    <cellStyle name="常规 13 2 2 3 2" xfId="242"/>
    <cellStyle name="常规 13 2 2 3 2 2" xfId="1542"/>
    <cellStyle name="常规 13 2 2 3 3" xfId="1544"/>
    <cellStyle name="常规 13 2 2 4" xfId="717"/>
    <cellStyle name="常规 13 2 20" xfId="1512"/>
    <cellStyle name="常规 13 2 20 2" xfId="1516"/>
    <cellStyle name="常规 13 2 21" xfId="1519"/>
    <cellStyle name="常规 13 2 21 2" xfId="1065"/>
    <cellStyle name="常规 13 2 22" xfId="1522"/>
    <cellStyle name="常规 13 2 3" xfId="549"/>
    <cellStyle name="常规 13 2 3 2" xfId="53"/>
    <cellStyle name="常规 13 2 3 2 2" xfId="1546"/>
    <cellStyle name="常规 13 2 3 2 2 2" xfId="1548"/>
    <cellStyle name="常规 13 2 3 2 3" xfId="453"/>
    <cellStyle name="常规 13 2 3 3" xfId="723"/>
    <cellStyle name="常规 13 2 3 3 2" xfId="725"/>
    <cellStyle name="常规 13 2 3 3 2 2" xfId="1549"/>
    <cellStyle name="常规 13 2 3 3 3" xfId="1550"/>
    <cellStyle name="常规 13 2 3 4" xfId="727"/>
    <cellStyle name="常规 13 2 4" xfId="551"/>
    <cellStyle name="常规 13 2 4 2" xfId="911"/>
    <cellStyle name="常规 13 2 4 2 2" xfId="1552"/>
    <cellStyle name="常规 13 2 4 2 2 2" xfId="1554"/>
    <cellStyle name="常规 13 2 4 2 3" xfId="1556"/>
    <cellStyle name="常规 13 2 4 3" xfId="1558"/>
    <cellStyle name="常规 13 2 4 3 2" xfId="1559"/>
    <cellStyle name="常规 13 2 4 3 2 2" xfId="1560"/>
    <cellStyle name="常规 13 2 4 3 3" xfId="1561"/>
    <cellStyle name="常规 13 2 4 4" xfId="1563"/>
    <cellStyle name="常规 13 2 5" xfId="913"/>
    <cellStyle name="常规 13 2 5 2" xfId="1210"/>
    <cellStyle name="常规 13 2 5 2 2" xfId="1214"/>
    <cellStyle name="常规 13 2 5 2 2 2" xfId="1218"/>
    <cellStyle name="常规 13 2 5 2 3" xfId="1226"/>
    <cellStyle name="常规 13 2 5 3" xfId="1565"/>
    <cellStyle name="常规 13 2 5 3 2" xfId="1566"/>
    <cellStyle name="常规 13 2 5 3 2 2" xfId="1567"/>
    <cellStyle name="常规 13 2 5 3 3" xfId="1568"/>
    <cellStyle name="常规 13 2 5 4" xfId="1570"/>
    <cellStyle name="常规 13 2 6" xfId="1572"/>
    <cellStyle name="常规 13 2 6 2" xfId="1576"/>
    <cellStyle name="常规 13 2 6 2 2" xfId="1579"/>
    <cellStyle name="常规 13 2 6 2 2 2" xfId="1582"/>
    <cellStyle name="常规 13 2 6 2 3" xfId="1585"/>
    <cellStyle name="常规 13 2 6 3" xfId="1588"/>
    <cellStyle name="常规 13 2 6 3 2" xfId="1590"/>
    <cellStyle name="常规 13 2 6 3 2 2" xfId="1593"/>
    <cellStyle name="常规 13 2 6 3 3" xfId="1595"/>
    <cellStyle name="常规 13 2 6 4" xfId="1597"/>
    <cellStyle name="常规 13 2 7" xfId="1599"/>
    <cellStyle name="常规 13 2 7 2" xfId="1156"/>
    <cellStyle name="常规 13 2 7 2 2" xfId="1601"/>
    <cellStyle name="常规 13 2 7 2 2 2" xfId="936"/>
    <cellStyle name="常规 13 2 7 2 3" xfId="1603"/>
    <cellStyle name="常规 13 2 7 3" xfId="1606"/>
    <cellStyle name="常规 13 2 7 3 2" xfId="1609"/>
    <cellStyle name="常规 13 2 7 3 2 2" xfId="951"/>
    <cellStyle name="常规 13 2 7 3 3" xfId="1611"/>
    <cellStyle name="常规 13 2 7 4" xfId="1613"/>
    <cellStyle name="常规 13 2 8" xfId="1614"/>
    <cellStyle name="常规 13 2 8 2" xfId="1168"/>
    <cellStyle name="常规 13 2 8 2 2" xfId="1617"/>
    <cellStyle name="常规 13 2 8 2 2 2" xfId="1076"/>
    <cellStyle name="常规 13 2 8 2 3" xfId="1620"/>
    <cellStyle name="常规 13 2 8 3" xfId="378"/>
    <cellStyle name="常规 13 2 8 3 2" xfId="131"/>
    <cellStyle name="常规 13 2 8 3 2 2" xfId="241"/>
    <cellStyle name="常规 13 2 8 3 3" xfId="716"/>
    <cellStyle name="常规 13 2 8 4" xfId="720"/>
    <cellStyle name="常规 13 2 9" xfId="1621"/>
    <cellStyle name="常规 13 2 9 2" xfId="1624"/>
    <cellStyle name="常规 13 2 9 2 2" xfId="1628"/>
    <cellStyle name="常规 13 2 9 2 2 2" xfId="1632"/>
    <cellStyle name="常规 13 2 9 2 3" xfId="1636"/>
    <cellStyle name="常规 13 2 9 3" xfId="271"/>
    <cellStyle name="常规 13 2 9 3 2" xfId="731"/>
    <cellStyle name="常规 13 2 9 3 2 2" xfId="1639"/>
    <cellStyle name="常规 13 2 9 3 3" xfId="1642"/>
    <cellStyle name="常规 13 2 9 4" xfId="733"/>
    <cellStyle name="常规 13 3" xfId="1645"/>
    <cellStyle name="常规 13 3 2" xfId="1648"/>
    <cellStyle name="常规 13 3 2 2" xfId="1651"/>
    <cellStyle name="常规 13 3 3" xfId="562"/>
    <cellStyle name="常规 13 4" xfId="1654"/>
    <cellStyle name="常规 13 4 2" xfId="1656"/>
    <cellStyle name="常规 13 4 2 2" xfId="1657"/>
    <cellStyle name="常规 13 4 3" xfId="1659"/>
    <cellStyle name="常规 13 5" xfId="73"/>
    <cellStyle name="常规 14" xfId="1660"/>
    <cellStyle name="常规 14 2" xfId="1662"/>
    <cellStyle name="常规 14 3" xfId="1664"/>
    <cellStyle name="常规 15" xfId="1666"/>
    <cellStyle name="常规 15 2" xfId="1669"/>
    <cellStyle name="常规 15 2 2" xfId="1672"/>
    <cellStyle name="常规 15 2 2 2" xfId="1675"/>
    <cellStyle name="常规 15 2 2 2 2" xfId="1676"/>
    <cellStyle name="常规 15 2 2 3" xfId="1678"/>
    <cellStyle name="常规 15 2 3" xfId="608"/>
    <cellStyle name="常规 15 2 3 2" xfId="610"/>
    <cellStyle name="常规 15 2 3 2 2" xfId="1679"/>
    <cellStyle name="常规 15 2 3 3" xfId="1681"/>
    <cellStyle name="常规 15 2 4" xfId="612"/>
    <cellStyle name="常规 15 3" xfId="1685"/>
    <cellStyle name="常规 15 3 2" xfId="1689"/>
    <cellStyle name="常规 15 3 2 2" xfId="1692"/>
    <cellStyle name="常规 15 3 2 2 2" xfId="1693"/>
    <cellStyle name="常规 15 3 2 3" xfId="1694"/>
    <cellStyle name="常规 15 3 3" xfId="620"/>
    <cellStyle name="常规 15 3 3 2" xfId="623"/>
    <cellStyle name="常规 15 3 3 2 2" xfId="1695"/>
    <cellStyle name="常规 15 3 3 3" xfId="1697"/>
    <cellStyle name="常规 15 3 4" xfId="627"/>
    <cellStyle name="常规 15 4" xfId="1703"/>
    <cellStyle name="常规 15 4 2" xfId="19"/>
    <cellStyle name="常规 15 4 2 2" xfId="1707"/>
    <cellStyle name="常规 15 4 2 2 2" xfId="1709"/>
    <cellStyle name="常规 15 4 2 3" xfId="1711"/>
    <cellStyle name="常规 15 4 3" xfId="1714"/>
    <cellStyle name="常规 15 4 3 2" xfId="1716"/>
    <cellStyle name="常规 15 4 3 2 2" xfId="1717"/>
    <cellStyle name="常规 15 4 3 3" xfId="1719"/>
    <cellStyle name="常规 15 4 4" xfId="1721"/>
    <cellStyle name="常规 15 5" xfId="1725"/>
    <cellStyle name="常规 15 5 2" xfId="1727"/>
    <cellStyle name="常规 15 5 2 2" xfId="1728"/>
    <cellStyle name="常规 15 5 2 2 2" xfId="1729"/>
    <cellStyle name="常规 15 5 2 3" xfId="942"/>
    <cellStyle name="常规 15 5 3" xfId="1730"/>
    <cellStyle name="常规 15 5 3 2" xfId="1731"/>
    <cellStyle name="常规 15 5 3 2 2" xfId="1732"/>
    <cellStyle name="常规 15 5 3 3" xfId="956"/>
    <cellStyle name="常规 15 5 4" xfId="1733"/>
    <cellStyle name="常规 15 6" xfId="1734"/>
    <cellStyle name="常规 15 6 2" xfId="1737"/>
    <cellStyle name="常规 15 6 2 2" xfId="1738"/>
    <cellStyle name="常规 15 6 2 2 2" xfId="1740"/>
    <cellStyle name="常规 15 6 2 3" xfId="1741"/>
    <cellStyle name="常规 15 6 3" xfId="1742"/>
    <cellStyle name="常规 15 6 3 2" xfId="1743"/>
    <cellStyle name="常规 15 6 3 2 2" xfId="1745"/>
    <cellStyle name="常规 15 6 3 3" xfId="1746"/>
    <cellStyle name="常规 15 6 4" xfId="1747"/>
    <cellStyle name="常规 15 7" xfId="1748"/>
    <cellStyle name="常规 15 7 2" xfId="36"/>
    <cellStyle name="常规 15 8" xfId="1749"/>
    <cellStyle name="常规 16" xfId="1751"/>
    <cellStyle name="常规 16 2" xfId="1753"/>
    <cellStyle name="常规 16 2 2" xfId="305"/>
    <cellStyle name="常规 16 2 2 2" xfId="890"/>
    <cellStyle name="常规 16 2 2 2 2" xfId="858"/>
    <cellStyle name="常规 16 2 2 3" xfId="895"/>
    <cellStyle name="常规 16 2 3" xfId="640"/>
    <cellStyle name="常规 16 2 3 2" xfId="646"/>
    <cellStyle name="常规 16 2 3 2 2" xfId="871"/>
    <cellStyle name="常规 16 2 3 3" xfId="898"/>
    <cellStyle name="常规 16 2 4" xfId="650"/>
    <cellStyle name="常规 16 3" xfId="1755"/>
    <cellStyle name="常规 16 3 2" xfId="1757"/>
    <cellStyle name="常规 16 3 2 2" xfId="1759"/>
    <cellStyle name="常规 16 3 2 2 2" xfId="1760"/>
    <cellStyle name="常规 16 3 2 3" xfId="1761"/>
    <cellStyle name="常规 16 3 3" xfId="660"/>
    <cellStyle name="常规 16 3 3 2" xfId="319"/>
    <cellStyle name="常规 16 3 3 2 2" xfId="1762"/>
    <cellStyle name="常规 16 3 3 3" xfId="1763"/>
    <cellStyle name="常规 16 3 4" xfId="165"/>
    <cellStyle name="常规 16 4" xfId="1627"/>
    <cellStyle name="常规 16 4 2" xfId="1631"/>
    <cellStyle name="常规 16 4 2 2" xfId="1765"/>
    <cellStyle name="常规 16 4 2 2 2" xfId="1767"/>
    <cellStyle name="常规 16 4 2 3" xfId="1768"/>
    <cellStyle name="常规 16 4 3" xfId="1771"/>
    <cellStyle name="常规 16 4 3 2" xfId="1773"/>
    <cellStyle name="常规 16 4 3 2 2" xfId="1774"/>
    <cellStyle name="常规 16 4 3 3" xfId="1775"/>
    <cellStyle name="常规 16 4 4" xfId="1777"/>
    <cellStyle name="常规 16 5" xfId="1635"/>
    <cellStyle name="常规 16 5 2" xfId="1778"/>
    <cellStyle name="常规 16 5 2 2" xfId="1779"/>
    <cellStyle name="常规 16 5 2 2 2" xfId="123"/>
    <cellStyle name="常规 16 5 2 3" xfId="1780"/>
    <cellStyle name="常规 16 5 3" xfId="1781"/>
    <cellStyle name="常规 16 5 3 2" xfId="1782"/>
    <cellStyle name="常规 16 5 3 2 2" xfId="1783"/>
    <cellStyle name="常规 16 5 3 3" xfId="1784"/>
    <cellStyle name="常规 16 5 4" xfId="1785"/>
    <cellStyle name="常规 16 6" xfId="1786"/>
    <cellStyle name="常规 16 6 2" xfId="1787"/>
    <cellStyle name="常规 16 6 2 2" xfId="1788"/>
    <cellStyle name="常规 16 6 2 2 2" xfId="875"/>
    <cellStyle name="常规 16 6 2 3" xfId="1789"/>
    <cellStyle name="常规 16 6 3" xfId="1790"/>
    <cellStyle name="常规 16 6 3 2" xfId="1791"/>
    <cellStyle name="常规 16 6 3 2 2" xfId="1792"/>
    <cellStyle name="常规 16 6 3 3" xfId="1793"/>
    <cellStyle name="常规 16 6 4" xfId="1794"/>
    <cellStyle name="常规 16 7" xfId="1795"/>
    <cellStyle name="常规 16 7 2" xfId="1796"/>
    <cellStyle name="常规 16 8" xfId="1798"/>
    <cellStyle name="常规 17" xfId="1801"/>
    <cellStyle name="常规 17 2" xfId="1803"/>
    <cellStyle name="常规 17 2 2" xfId="1804"/>
    <cellStyle name="常规 17 2 2 2" xfId="1805"/>
    <cellStyle name="常规 17 2 2 2 2" xfId="1807"/>
    <cellStyle name="常规 17 2 2 3" xfId="1809"/>
    <cellStyle name="常规 17 2 3" xfId="670"/>
    <cellStyle name="常规 17 2 3 2" xfId="672"/>
    <cellStyle name="常规 17 2 3 2 2" xfId="1810"/>
    <cellStyle name="常规 17 2 3 3" xfId="1811"/>
    <cellStyle name="常规 17 2 4" xfId="674"/>
    <cellStyle name="常规 17 3" xfId="1650"/>
    <cellStyle name="常规 17 3 2" xfId="1813"/>
    <cellStyle name="常规 17 3 2 2" xfId="1815"/>
    <cellStyle name="常规 17 3 2 2 2" xfId="1816"/>
    <cellStyle name="常规 17 3 2 3" xfId="1819"/>
    <cellStyle name="常规 17 3 3" xfId="681"/>
    <cellStyle name="常规 17 3 3 2" xfId="684"/>
    <cellStyle name="常规 17 3 3 2 2" xfId="1820"/>
    <cellStyle name="常规 17 3 3 3" xfId="1823"/>
    <cellStyle name="常规 17 3 4" xfId="145"/>
    <cellStyle name="常规 17 4" xfId="730"/>
    <cellStyle name="常规 17 4 2" xfId="1638"/>
    <cellStyle name="常规 17 4 2 2" xfId="1825"/>
    <cellStyle name="常规 17 4 2 2 2" xfId="1826"/>
    <cellStyle name="常规 17 4 2 3" xfId="1827"/>
    <cellStyle name="常规 17 4 3" xfId="1830"/>
    <cellStyle name="常规 17 4 3 2" xfId="1832"/>
    <cellStyle name="常规 17 4 3 2 2" xfId="1833"/>
    <cellStyle name="常规 17 4 3 3" xfId="1834"/>
    <cellStyle name="常规 17 4 4" xfId="1836"/>
    <cellStyle name="常规 17 5" xfId="1641"/>
    <cellStyle name="常规 17 5 2" xfId="1837"/>
    <cellStyle name="常规 17 5 2 2" xfId="1838"/>
    <cellStyle name="常规 17 5 2 2 2" xfId="1839"/>
    <cellStyle name="常规 17 5 2 3" xfId="1840"/>
    <cellStyle name="常规 17 5 3" xfId="1841"/>
    <cellStyle name="常规 17 5 3 2" xfId="1842"/>
    <cellStyle name="常规 17 5 3 2 2" xfId="1843"/>
    <cellStyle name="常规 17 5 3 3" xfId="1844"/>
    <cellStyle name="常规 17 5 4" xfId="1845"/>
    <cellStyle name="常规 17 6" xfId="1847"/>
    <cellStyle name="常规 17 6 2" xfId="1848"/>
    <cellStyle name="常规 17 6 2 2" xfId="1849"/>
    <cellStyle name="常规 17 6 2 2 2" xfId="1850"/>
    <cellStyle name="常规 17 6 2 3" xfId="1851"/>
    <cellStyle name="常规 17 6 3" xfId="1853"/>
    <cellStyle name="常规 17 6 3 2" xfId="1855"/>
    <cellStyle name="常规 17 6 3 2 2" xfId="1857"/>
    <cellStyle name="常规 17 6 3 3" xfId="1859"/>
    <cellStyle name="常规 17 6 4" xfId="1861"/>
    <cellStyle name="常规 17 7" xfId="1862"/>
    <cellStyle name="常规 17 7 2" xfId="1863"/>
    <cellStyle name="常规 17 8" xfId="1864"/>
    <cellStyle name="常规 18" xfId="326"/>
    <cellStyle name="常规 18 2" xfId="337"/>
    <cellStyle name="常规 18 2 2" xfId="755"/>
    <cellStyle name="常规 18 2 2 2" xfId="758"/>
    <cellStyle name="常规 18 2 2 2 2" xfId="1865"/>
    <cellStyle name="常规 18 2 2 3" xfId="1867"/>
    <cellStyle name="常规 18 2 3" xfId="691"/>
    <cellStyle name="常规 18 2 3 2" xfId="695"/>
    <cellStyle name="常规 18 2 3 2 2" xfId="1868"/>
    <cellStyle name="常规 18 2 3 3" xfId="1869"/>
    <cellStyle name="常规 18 2 4" xfId="699"/>
    <cellStyle name="常规 18 3" xfId="569"/>
    <cellStyle name="常规 18 3 2" xfId="1872"/>
    <cellStyle name="常规 18 3 2 2" xfId="1874"/>
    <cellStyle name="常规 18 3 2 2 2" xfId="1875"/>
    <cellStyle name="常规 18 3 2 3" xfId="1877"/>
    <cellStyle name="常规 18 3 3" xfId="706"/>
    <cellStyle name="常规 18 3 3 2" xfId="709"/>
    <cellStyle name="常规 18 3 3 2 2" xfId="1878"/>
    <cellStyle name="常规 18 3 3 3" xfId="1879"/>
    <cellStyle name="常规 18 3 4" xfId="137"/>
    <cellStyle name="常规 18 4" xfId="1882"/>
    <cellStyle name="常规 18 4 2" xfId="1885"/>
    <cellStyle name="常规 18 4 2 2" xfId="1887"/>
    <cellStyle name="常规 18 4 2 2 2" xfId="1888"/>
    <cellStyle name="常规 18 4 2 3" xfId="1891"/>
    <cellStyle name="常规 18 4 3" xfId="1894"/>
    <cellStyle name="常规 18 4 3 2" xfId="1896"/>
    <cellStyle name="常规 18 4 3 2 2" xfId="1897"/>
    <cellStyle name="常规 18 4 3 3" xfId="1899"/>
    <cellStyle name="常规 18 4 4" xfId="1901"/>
    <cellStyle name="常规 18 5" xfId="1903"/>
    <cellStyle name="常规 18 5 2" xfId="476"/>
    <cellStyle name="常规 18 5 2 2" xfId="631"/>
    <cellStyle name="常规 18 5 2 2 2" xfId="635"/>
    <cellStyle name="常规 18 5 2 3" xfId="1026"/>
    <cellStyle name="常规 18 5 3" xfId="1904"/>
    <cellStyle name="常规 18 5 3 2" xfId="1906"/>
    <cellStyle name="常规 18 5 3 2 2" xfId="1146"/>
    <cellStyle name="常规 18 5 3 3" xfId="1908"/>
    <cellStyle name="常规 18 5 4" xfId="222"/>
    <cellStyle name="常规 18 6" xfId="1909"/>
    <cellStyle name="常规 18 6 2" xfId="1910"/>
    <cellStyle name="常规 18 6 2 2" xfId="1911"/>
    <cellStyle name="常规 18 6 2 2 2" xfId="1914"/>
    <cellStyle name="常规 18 6 2 3" xfId="1916"/>
    <cellStyle name="常规 18 6 3" xfId="1918"/>
    <cellStyle name="常规 18 6 3 2" xfId="1919"/>
    <cellStyle name="常规 18 6 3 2 2" xfId="1920"/>
    <cellStyle name="常规 18 6 3 3" xfId="1921"/>
    <cellStyle name="常规 18 6 4" xfId="1922"/>
    <cellStyle name="常规 18 7" xfId="1923"/>
    <cellStyle name="常规 18 7 2" xfId="1924"/>
    <cellStyle name="常规 18 8" xfId="1925"/>
    <cellStyle name="常规 19" xfId="342"/>
    <cellStyle name="常规 19 2" xfId="1928"/>
    <cellStyle name="常规 19 2 2" xfId="1932"/>
    <cellStyle name="常规 19 2 2 2" xfId="557"/>
    <cellStyle name="常规 19 2 2 2 2" xfId="561"/>
    <cellStyle name="常规 19 2 2 3" xfId="574"/>
    <cellStyle name="常规 19 2 3" xfId="1936"/>
    <cellStyle name="常规 19 2 3 2" xfId="592"/>
    <cellStyle name="常规 19 2 3 2 2" xfId="596"/>
    <cellStyle name="常规 19 2 3 3" xfId="604"/>
    <cellStyle name="常规 19 2 4" xfId="1939"/>
    <cellStyle name="常规 19 3" xfId="752"/>
    <cellStyle name="常规 19 3 2" xfId="1942"/>
    <cellStyle name="常规 19 3 2 2" xfId="815"/>
    <cellStyle name="常规 19 3 2 2 2" xfId="818"/>
    <cellStyle name="常规 19 3 2 3" xfId="824"/>
    <cellStyle name="常规 19 3 3" xfId="1946"/>
    <cellStyle name="常规 19 3 3 2" xfId="831"/>
    <cellStyle name="常规 19 3 3 2 2" xfId="712"/>
    <cellStyle name="常规 19 3 3 3" xfId="835"/>
    <cellStyle name="常规 19 3 4" xfId="1948"/>
    <cellStyle name="常规 19 4" xfId="1951"/>
    <cellStyle name="常规 19 4 2" xfId="1954"/>
    <cellStyle name="常规 19 4 2 2" xfId="1958"/>
    <cellStyle name="常规 19 4 2 2 2" xfId="677"/>
    <cellStyle name="常规 19 4 2 3" xfId="924"/>
    <cellStyle name="常规 19 4 3" xfId="1962"/>
    <cellStyle name="常规 19 4 3 2" xfId="1964"/>
    <cellStyle name="常规 19 4 3 2 2" xfId="867"/>
    <cellStyle name="常规 19 4 3 3" xfId="1965"/>
    <cellStyle name="常规 19 4 4" xfId="1967"/>
    <cellStyle name="常规 19 5" xfId="1971"/>
    <cellStyle name="常规 19 5 2" xfId="1973"/>
    <cellStyle name="常规 19 5 2 2" xfId="1974"/>
    <cellStyle name="常规 19 5 2 2 2" xfId="1975"/>
    <cellStyle name="常规 19 5 2 3" xfId="1"/>
    <cellStyle name="常规 19 5 3" xfId="1976"/>
    <cellStyle name="常规 19 5 3 2" xfId="1977"/>
    <cellStyle name="常规 19 5 3 2 2" xfId="1978"/>
    <cellStyle name="常规 19 5 3 3" xfId="1979"/>
    <cellStyle name="常规 19 5 4" xfId="50"/>
    <cellStyle name="常规 19 6" xfId="1981"/>
    <cellStyle name="常规 19 6 2" xfId="1982"/>
    <cellStyle name="常规 19 6 2 2" xfId="1985"/>
    <cellStyle name="常规 19 6 2 2 2" xfId="1988"/>
    <cellStyle name="常规 19 6 2 3" xfId="1991"/>
    <cellStyle name="常规 19 6 3" xfId="1994"/>
    <cellStyle name="常规 19 6 3 2" xfId="1996"/>
    <cellStyle name="常规 19 6 3 2 2" xfId="1998"/>
    <cellStyle name="常规 19 6 3 3" xfId="2000"/>
    <cellStyle name="常规 19 6 4" xfId="2002"/>
    <cellStyle name="常规 19 7" xfId="2003"/>
    <cellStyle name="常规 19 7 2" xfId="2004"/>
    <cellStyle name="常规 19 8" xfId="2005"/>
    <cellStyle name="常规 2" xfId="1706"/>
    <cellStyle name="常规 2 2" xfId="1708"/>
    <cellStyle name="常规 2 2 2" xfId="2007"/>
    <cellStyle name="常规 2 2 2 10" xfId="698"/>
    <cellStyle name="常规 2 2 2 10 2" xfId="761"/>
    <cellStyle name="常规 2 2 2 10 2 2" xfId="2008"/>
    <cellStyle name="常规 2 2 2 10 2 2 2" xfId="2009"/>
    <cellStyle name="常规 2 2 2 10 2 3" xfId="2011"/>
    <cellStyle name="常规 2 2 2 10 3" xfId="2012"/>
    <cellStyle name="常规 2 2 2 10 3 2" xfId="2013"/>
    <cellStyle name="常规 2 2 2 10 3 2 2" xfId="2014"/>
    <cellStyle name="常规 2 2 2 10 3 3" xfId="2015"/>
    <cellStyle name="常规 2 2 2 10 4" xfId="2016"/>
    <cellStyle name="常规 2 2 2 11" xfId="763"/>
    <cellStyle name="常规 2 2 2 11 2" xfId="766"/>
    <cellStyle name="常规 2 2 2 11 2 2" xfId="808"/>
    <cellStyle name="常规 2 2 2 11 3" xfId="810"/>
    <cellStyle name="常规 2 2 2 12" xfId="814"/>
    <cellStyle name="常规 2 2 2 12 2" xfId="817"/>
    <cellStyle name="常规 2 2 2 12 2 2" xfId="821"/>
    <cellStyle name="常规 2 2 2 12 3" xfId="355"/>
    <cellStyle name="常规 2 2 2 13" xfId="823"/>
    <cellStyle name="常规 2 2 2 13 2" xfId="2017"/>
    <cellStyle name="常规 2 2 2 14" xfId="2019"/>
    <cellStyle name="常规 2 2 2 14 2" xfId="1405"/>
    <cellStyle name="常规 2 2 2 15" xfId="2022"/>
    <cellStyle name="常规 2 2 2 15 2" xfId="1429"/>
    <cellStyle name="常规 2 2 2 16" xfId="2024"/>
    <cellStyle name="常规 2 2 2 16 2" xfId="2026"/>
    <cellStyle name="常规 2 2 2 17" xfId="2028"/>
    <cellStyle name="常规 2 2 2 17 2" xfId="1653"/>
    <cellStyle name="常规 2 2 2 18" xfId="2029"/>
    <cellStyle name="常规 2 2 2 18 2" xfId="2030"/>
    <cellStyle name="常规 2 2 2 19" xfId="2033"/>
    <cellStyle name="常规 2 2 2 19 2" xfId="1702"/>
    <cellStyle name="常规 2 2 2 2" xfId="2034"/>
    <cellStyle name="常规 2 2 2 2 2" xfId="2035"/>
    <cellStyle name="常规 2 2 2 2 2 2" xfId="1605"/>
    <cellStyle name="常规 2 2 2 2 2 2 2" xfId="1608"/>
    <cellStyle name="常规 2 2 2 2 2 3" xfId="1612"/>
    <cellStyle name="常规 2 2 2 2 3" xfId="370"/>
    <cellStyle name="常规 2 2 2 2 3 2" xfId="377"/>
    <cellStyle name="常规 2 2 2 2 3 2 2" xfId="130"/>
    <cellStyle name="常规 2 2 2 2 3 3" xfId="719"/>
    <cellStyle name="常规 2 2 2 2 4" xfId="263"/>
    <cellStyle name="常规 2 2 2 20" xfId="2021"/>
    <cellStyle name="常规 2 2 2 20 2" xfId="1428"/>
    <cellStyle name="常规 2 2 2 21" xfId="2023"/>
    <cellStyle name="常规 2 2 2 21 2" xfId="2025"/>
    <cellStyle name="常规 2 2 2 22" xfId="2027"/>
    <cellStyle name="常规 2 2 2 3" xfId="2037"/>
    <cellStyle name="常规 2 2 2 3 2" xfId="2038"/>
    <cellStyle name="常规 2 2 2 3 2 2" xfId="2040"/>
    <cellStyle name="常规 2 2 2 3 2 2 2" xfId="2043"/>
    <cellStyle name="常规 2 2 2 3 2 3" xfId="2045"/>
    <cellStyle name="常规 2 2 2 3 3" xfId="1385"/>
    <cellStyle name="常规 2 2 2 3 3 2" xfId="1387"/>
    <cellStyle name="常规 2 2 2 3 3 2 2" xfId="2046"/>
    <cellStyle name="常规 2 2 2 3 3 3" xfId="2047"/>
    <cellStyle name="常规 2 2 2 3 4" xfId="1389"/>
    <cellStyle name="常规 2 2 2 4" xfId="87"/>
    <cellStyle name="常规 2 2 2 4 2" xfId="2049"/>
    <cellStyle name="常规 2 2 2 4 2 2" xfId="2051"/>
    <cellStyle name="常规 2 2 2 4 2 2 2" xfId="2052"/>
    <cellStyle name="常规 2 2 2 4 2 3" xfId="2054"/>
    <cellStyle name="常规 2 2 2 4 3" xfId="1392"/>
    <cellStyle name="常规 2 2 2 4 3 2" xfId="1394"/>
    <cellStyle name="常规 2 2 2 4 3 2 2" xfId="1677"/>
    <cellStyle name="常规 2 2 2 4 3 3" xfId="2056"/>
    <cellStyle name="常规 2 2 2 4 4" xfId="1396"/>
    <cellStyle name="常规 2 2 2 5" xfId="78"/>
    <cellStyle name="常规 2 2 2 5 2" xfId="2058"/>
    <cellStyle name="常规 2 2 2 5 2 2" xfId="2061"/>
    <cellStyle name="常规 2 2 2 5 2 2 2" xfId="2062"/>
    <cellStyle name="常规 2 2 2 5 2 3" xfId="2063"/>
    <cellStyle name="常规 2 2 2 5 3" xfId="2065"/>
    <cellStyle name="常规 2 2 2 5 3 2" xfId="11"/>
    <cellStyle name="常规 2 2 2 5 3 2 2" xfId="894"/>
    <cellStyle name="常规 2 2 2 5 3 3" xfId="2066"/>
    <cellStyle name="常规 2 2 2 5 4" xfId="2068"/>
    <cellStyle name="常规 2 2 2 6" xfId="103"/>
    <cellStyle name="常规 2 2 2 6 2" xfId="2070"/>
    <cellStyle name="常规 2 2 2 6 2 2" xfId="2072"/>
    <cellStyle name="常规 2 2 2 6 2 2 2" xfId="2073"/>
    <cellStyle name="常规 2 2 2 6 2 3" xfId="2074"/>
    <cellStyle name="常规 2 2 2 6 3" xfId="2075"/>
    <cellStyle name="常规 2 2 2 6 3 2" xfId="2076"/>
    <cellStyle name="常规 2 2 2 6 3 2 2" xfId="1808"/>
    <cellStyle name="常规 2 2 2 6 3 3" xfId="2077"/>
    <cellStyle name="常规 2 2 2 6 4" xfId="2079"/>
    <cellStyle name="常规 2 2 2 7" xfId="106"/>
    <cellStyle name="常规 2 2 2 7 2" xfId="2082"/>
    <cellStyle name="常规 2 2 2 7 2 2" xfId="2084"/>
    <cellStyle name="常规 2 2 2 7 2 2 2" xfId="2088"/>
    <cellStyle name="常规 2 2 2 7 2 3" xfId="2089"/>
    <cellStyle name="常规 2 2 2 7 3" xfId="2090"/>
    <cellStyle name="常规 2 2 2 7 3 2" xfId="2091"/>
    <cellStyle name="常规 2 2 2 7 3 2 2" xfId="1866"/>
    <cellStyle name="常规 2 2 2 7 3 3" xfId="2092"/>
    <cellStyle name="常规 2 2 2 7 4" xfId="2093"/>
    <cellStyle name="常规 2 2 2 8" xfId="120"/>
    <cellStyle name="常规 2 2 2 8 2" xfId="2095"/>
    <cellStyle name="常规 2 2 2 8 2 2" xfId="2097"/>
    <cellStyle name="常规 2 2 2 8 2 2 2" xfId="406"/>
    <cellStyle name="常规 2 2 2 8 2 3" xfId="2098"/>
    <cellStyle name="常规 2 2 2 8 3" xfId="2100"/>
    <cellStyle name="常规 2 2 2 8 3 2" xfId="2103"/>
    <cellStyle name="常规 2 2 2 8 3 2 2" xfId="573"/>
    <cellStyle name="常规 2 2 2 8 3 3" xfId="2104"/>
    <cellStyle name="常规 2 2 2 8 4" xfId="644"/>
    <cellStyle name="常规 2 2 2 9" xfId="125"/>
    <cellStyle name="常规 2 2 2 9 2" xfId="2106"/>
    <cellStyle name="常规 2 2 2 9 2 2" xfId="2108"/>
    <cellStyle name="常规 2 2 2 9 2 2 2" xfId="2109"/>
    <cellStyle name="常规 2 2 2 9 2 3" xfId="2110"/>
    <cellStyle name="常规 2 2 2 9 3" xfId="2112"/>
    <cellStyle name="常规 2 2 2 9 3 2" xfId="2114"/>
    <cellStyle name="常规 2 2 2 9 3 2 2" xfId="2115"/>
    <cellStyle name="常规 2 2 2 9 3 3" xfId="2117"/>
    <cellStyle name="常规 2 2 2 9 4" xfId="928"/>
    <cellStyle name="常规 2 2 3" xfId="2118"/>
    <cellStyle name="常规 2 2 3 2" xfId="2119"/>
    <cellStyle name="常规 2 2 3 2 2" xfId="2120"/>
    <cellStyle name="常规 2 2 3 3" xfId="2121"/>
    <cellStyle name="常规 2 2 4" xfId="2122"/>
    <cellStyle name="常规 2 2 4 2" xfId="2124"/>
    <cellStyle name="常规 2 2 4 2 2" xfId="2125"/>
    <cellStyle name="常规 2 2 4 3" xfId="2126"/>
    <cellStyle name="常规 2 2 5" xfId="2127"/>
    <cellStyle name="常规 2 3" xfId="2129"/>
    <cellStyle name="常规 2 3 10" xfId="2131"/>
    <cellStyle name="常规 2 3 10 2" xfId="2132"/>
    <cellStyle name="常规 2 3 10 2 2" xfId="2133"/>
    <cellStyle name="常规 2 3 10 2 2 2" xfId="2134"/>
    <cellStyle name="常规 2 3 10 2 3" xfId="2136"/>
    <cellStyle name="常规 2 3 10 3" xfId="2137"/>
    <cellStyle name="常规 2 3 10 3 2" xfId="2138"/>
    <cellStyle name="常规 2 3 10 3 2 2" xfId="2139"/>
    <cellStyle name="常规 2 3 10 3 3" xfId="2140"/>
    <cellStyle name="常规 2 3 10 4" xfId="2123"/>
    <cellStyle name="常规 2 3 11" xfId="2141"/>
    <cellStyle name="常规 2 3 11 2" xfId="2142"/>
    <cellStyle name="常规 2 3 11 2 2" xfId="2143"/>
    <cellStyle name="常规 2 3 11 3" xfId="2144"/>
    <cellStyle name="常规 2 3 12" xfId="2146"/>
    <cellStyle name="常规 2 3 12 2" xfId="2147"/>
    <cellStyle name="常规 2 3 12 2 2" xfId="2148"/>
    <cellStyle name="常规 2 3 12 3" xfId="2149"/>
    <cellStyle name="常规 2 3 13" xfId="2150"/>
    <cellStyle name="常规 2 3 13 2" xfId="2152"/>
    <cellStyle name="常规 2 3 14" xfId="2153"/>
    <cellStyle name="常规 2 3 14 2" xfId="2155"/>
    <cellStyle name="常规 2 3 15" xfId="2159"/>
    <cellStyle name="常规 2 3 15 2" xfId="2161"/>
    <cellStyle name="常规 2 3 16" xfId="541"/>
    <cellStyle name="常规 2 3 16 2" xfId="2163"/>
    <cellStyle name="常规 2 3 17" xfId="2167"/>
    <cellStyle name="常规 2 3 17 2" xfId="2171"/>
    <cellStyle name="常规 2 3 18" xfId="2174"/>
    <cellStyle name="常规 2 3 18 2" xfId="69"/>
    <cellStyle name="常规 2 3 19" xfId="2177"/>
    <cellStyle name="常规 2 3 19 2" xfId="2179"/>
    <cellStyle name="常规 2 3 2" xfId="2181"/>
    <cellStyle name="常规 2 3 2 2" xfId="2182"/>
    <cellStyle name="常规 2 3 2 2 2" xfId="2183"/>
    <cellStyle name="常规 2 3 2 2 2 2" xfId="2184"/>
    <cellStyle name="常规 2 3 2 2 3" xfId="2186"/>
    <cellStyle name="常规 2 3 2 3" xfId="2187"/>
    <cellStyle name="常规 2 3 2 3 2" xfId="2188"/>
    <cellStyle name="常规 2 3 2 3 2 2" xfId="2189"/>
    <cellStyle name="常规 2 3 2 3 3" xfId="2191"/>
    <cellStyle name="常规 2 3 2 4" xfId="2192"/>
    <cellStyle name="常规 2 3 20" xfId="2158"/>
    <cellStyle name="常规 2 3 20 2" xfId="2160"/>
    <cellStyle name="常规 2 3 21" xfId="540"/>
    <cellStyle name="常规 2 3 21 2" xfId="2162"/>
    <cellStyle name="常规 2 3 22" xfId="2166"/>
    <cellStyle name="常规 2 3 3" xfId="2194"/>
    <cellStyle name="常规 2 3 3 2" xfId="2196"/>
    <cellStyle name="常规 2 3 3 2 2" xfId="2198"/>
    <cellStyle name="常规 2 3 3 2 2 2" xfId="2200"/>
    <cellStyle name="常规 2 3 3 2 3" xfId="2203"/>
    <cellStyle name="常规 2 3 3 3" xfId="2205"/>
    <cellStyle name="常规 2 3 3 3 2" xfId="2207"/>
    <cellStyle name="常规 2 3 3 3 2 2" xfId="2210"/>
    <cellStyle name="常规 2 3 3 3 3" xfId="2213"/>
    <cellStyle name="常规 2 3 3 4" xfId="2215"/>
    <cellStyle name="常规 2 3 4" xfId="2217"/>
    <cellStyle name="常规 2 3 4 2" xfId="2219"/>
    <cellStyle name="常规 2 3 4 2 2" xfId="2224"/>
    <cellStyle name="常规 2 3 4 2 2 2" xfId="2228"/>
    <cellStyle name="常规 2 3 4 2 3" xfId="2233"/>
    <cellStyle name="常规 2 3 4 3" xfId="2235"/>
    <cellStyle name="常规 2 3 4 3 2" xfId="2237"/>
    <cellStyle name="常规 2 3 4 3 2 2" xfId="2240"/>
    <cellStyle name="常规 2 3 4 3 3" xfId="2243"/>
    <cellStyle name="常规 2 3 4 4" xfId="2244"/>
    <cellStyle name="常规 2 3 5" xfId="359"/>
    <cellStyle name="常规 2 3 5 2" xfId="362"/>
    <cellStyle name="常规 2 3 5 2 2" xfId="39"/>
    <cellStyle name="常规 2 3 5 2 2 2" xfId="2246"/>
    <cellStyle name="常规 2 3 5 2 3" xfId="2249"/>
    <cellStyle name="常规 2 3 5 3" xfId="510"/>
    <cellStyle name="常规 2 3 5 3 2" xfId="513"/>
    <cellStyle name="常规 2 3 5 3 2 2" xfId="2250"/>
    <cellStyle name="常规 2 3 5 3 3" xfId="2252"/>
    <cellStyle name="常规 2 3 5 4" xfId="204"/>
    <cellStyle name="常规 2 3 6" xfId="259"/>
    <cellStyle name="常规 2 3 6 2" xfId="2254"/>
    <cellStyle name="常规 2 3 6 2 2" xfId="2256"/>
    <cellStyle name="常规 2 3 6 2 2 2" xfId="2258"/>
    <cellStyle name="常规 2 3 6 2 3" xfId="2260"/>
    <cellStyle name="常规 2 3 6 3" xfId="2261"/>
    <cellStyle name="常规 2 3 6 3 2" xfId="2263"/>
    <cellStyle name="常规 2 3 6 3 2 2" xfId="2265"/>
    <cellStyle name="常规 2 3 6 3 3" xfId="2268"/>
    <cellStyle name="常规 2 3 6 4" xfId="2269"/>
    <cellStyle name="常规 2 3 7" xfId="2271"/>
    <cellStyle name="常规 2 3 7 2" xfId="2273"/>
    <cellStyle name="常规 2 3 7 2 2" xfId="2275"/>
    <cellStyle name="常规 2 3 7 2 2 2" xfId="2277"/>
    <cellStyle name="常规 2 3 7 2 3" xfId="2279"/>
    <cellStyle name="常规 2 3 7 3" xfId="2280"/>
    <cellStyle name="常规 2 3 7 3 2" xfId="2282"/>
    <cellStyle name="常规 2 3 7 3 2 2" xfId="44"/>
    <cellStyle name="常规 2 3 7 3 3" xfId="2285"/>
    <cellStyle name="常规 2 3 7 4" xfId="2286"/>
    <cellStyle name="常规 2 3 8" xfId="2223"/>
    <cellStyle name="常规 2 3 8 2" xfId="2227"/>
    <cellStyle name="常规 2 3 8 2 2" xfId="2287"/>
    <cellStyle name="常规 2 3 8 2 2 2" xfId="500"/>
    <cellStyle name="常规 2 3 8 2 3" xfId="2288"/>
    <cellStyle name="常规 2 3 8 3" xfId="2290"/>
    <cellStyle name="常规 2 3 8 3 2" xfId="2292"/>
    <cellStyle name="常规 2 3 8 3 2 2" xfId="838"/>
    <cellStyle name="常规 2 3 8 3 3" xfId="2293"/>
    <cellStyle name="常规 2 3 8 4" xfId="2296"/>
    <cellStyle name="常规 2 3 9" xfId="2232"/>
    <cellStyle name="常规 2 3 9 2" xfId="2300"/>
    <cellStyle name="常规 2 3 9 2 2" xfId="2303"/>
    <cellStyle name="常规 2 3 9 2 2 2" xfId="2308"/>
    <cellStyle name="常规 2 3 9 2 3" xfId="2087"/>
    <cellStyle name="常规 2 3 9 3" xfId="2310"/>
    <cellStyle name="常规 2 3 9 3 2" xfId="111"/>
    <cellStyle name="常规 2 3 9 3 2 2" xfId="2311"/>
    <cellStyle name="常规 2 3 9 3 3" xfId="2312"/>
    <cellStyle name="常规 2 3 9 4" xfId="2315"/>
    <cellStyle name="常规 2 4" xfId="2317"/>
    <cellStyle name="常规 2 4 10" xfId="2319"/>
    <cellStyle name="常规 2 4 10 2" xfId="2320"/>
    <cellStyle name="常规 2 4 10 2 2" xfId="2321"/>
    <cellStyle name="常规 2 4 10 2 2 2" xfId="2324"/>
    <cellStyle name="常规 2 4 10 2 3" xfId="2326"/>
    <cellStyle name="常规 2 4 10 3" xfId="2327"/>
    <cellStyle name="常规 2 4 10 3 2" xfId="2329"/>
    <cellStyle name="常规 2 4 10 3 2 2" xfId="2330"/>
    <cellStyle name="常规 2 4 10 3 3" xfId="2331"/>
    <cellStyle name="常规 2 4 10 4" xfId="2332"/>
    <cellStyle name="常规 2 4 11" xfId="2333"/>
    <cellStyle name="常规 2 4 11 2" xfId="2334"/>
    <cellStyle name="常规 2 4 11 2 2" xfId="2335"/>
    <cellStyle name="常规 2 4 11 3" xfId="2336"/>
    <cellStyle name="常规 2 4 12" xfId="2339"/>
    <cellStyle name="常规 2 4 12 2" xfId="135"/>
    <cellStyle name="常规 2 4 12 2 2" xfId="244"/>
    <cellStyle name="常规 2 4 12 3" xfId="2340"/>
    <cellStyle name="常规 2 4 13" xfId="2343"/>
    <cellStyle name="常规 2 4 13 2" xfId="2145"/>
    <cellStyle name="常规 2 4 14" xfId="2042"/>
    <cellStyle name="常规 2 4 14 2" xfId="2345"/>
    <cellStyle name="常规 2 4 15" xfId="2349"/>
    <cellStyle name="常规 2 4 15 2" xfId="2351"/>
    <cellStyle name="常规 2 4 16" xfId="2353"/>
    <cellStyle name="常规 2 4 16 2" xfId="916"/>
    <cellStyle name="常规 2 4 17" xfId="2356"/>
    <cellStyle name="常规 2 4 17 2" xfId="2358"/>
    <cellStyle name="常规 2 4 18" xfId="2360"/>
    <cellStyle name="常规 2 4 18 2" xfId="2338"/>
    <cellStyle name="常规 2 4 19" xfId="2362"/>
    <cellStyle name="常规 2 4 19 2" xfId="2363"/>
    <cellStyle name="常规 2 4 2" xfId="2365"/>
    <cellStyle name="常规 2 4 2 2" xfId="2367"/>
    <cellStyle name="常规 2 4 2 2 2" xfId="2368"/>
    <cellStyle name="常规 2 4 2 2 2 2" xfId="2369"/>
    <cellStyle name="常规 2 4 2 2 3" xfId="2370"/>
    <cellStyle name="常规 2 4 2 3" xfId="2371"/>
    <cellStyle name="常规 2 4 2 3 2" xfId="2372"/>
    <cellStyle name="常规 2 4 2 3 2 2" xfId="2374"/>
    <cellStyle name="常规 2 4 2 3 3" xfId="2375"/>
    <cellStyle name="常规 2 4 2 4" xfId="2376"/>
    <cellStyle name="常规 2 4 20" xfId="2348"/>
    <cellStyle name="常规 2 4 20 2" xfId="2350"/>
    <cellStyle name="常规 2 4 21" xfId="2352"/>
    <cellStyle name="常规 2 4 21 2" xfId="915"/>
    <cellStyle name="常规 2 4 22" xfId="2355"/>
    <cellStyle name="常规 2 4 3" xfId="2377"/>
    <cellStyle name="常规 2 4 3 2" xfId="2378"/>
    <cellStyle name="常规 2 4 3 2 2" xfId="1348"/>
    <cellStyle name="常规 2 4 3 2 2 2" xfId="1350"/>
    <cellStyle name="常规 2 4 3 2 3" xfId="1367"/>
    <cellStyle name="常规 2 4 3 3" xfId="2379"/>
    <cellStyle name="常规 2 4 3 3 2" xfId="2380"/>
    <cellStyle name="常规 2 4 3 3 2 2" xfId="57"/>
    <cellStyle name="常规 2 4 3 3 3" xfId="2381"/>
    <cellStyle name="常规 2 4 3 4" xfId="2384"/>
    <cellStyle name="常规 2 4 4" xfId="2385"/>
    <cellStyle name="常规 2 4 4 2" xfId="2386"/>
    <cellStyle name="常规 2 4 4 2 2" xfId="2387"/>
    <cellStyle name="常规 2 4 4 2 2 2" xfId="2390"/>
    <cellStyle name="常规 2 4 4 2 3" xfId="2391"/>
    <cellStyle name="常规 2 4 4 3" xfId="2392"/>
    <cellStyle name="常规 2 4 4 3 2" xfId="96"/>
    <cellStyle name="常规 2 4 4 3 2 2" xfId="170"/>
    <cellStyle name="常规 2 4 4 3 3" xfId="7"/>
    <cellStyle name="常规 2 4 4 4" xfId="2394"/>
    <cellStyle name="常规 2 4 5" xfId="372"/>
    <cellStyle name="常规 2 4 5 2" xfId="380"/>
    <cellStyle name="常规 2 4 5 2 2" xfId="2395"/>
    <cellStyle name="常规 2 4 5 2 2 2" xfId="2397"/>
    <cellStyle name="常规 2 4 5 2 3" xfId="2399"/>
    <cellStyle name="常规 2 4 5 3" xfId="2400"/>
    <cellStyle name="常规 2 4 5 3 2" xfId="2402"/>
    <cellStyle name="常规 2 4 5 3 2 2" xfId="2405"/>
    <cellStyle name="常规 2 4 5 3 3" xfId="2408"/>
    <cellStyle name="常规 2 4 5 4" xfId="2409"/>
    <cellStyle name="常规 2 4 6" xfId="266"/>
    <cellStyle name="常规 2 4 6 2" xfId="2410"/>
    <cellStyle name="常规 2 4 6 2 2" xfId="1571"/>
    <cellStyle name="常规 2 4 6 2 2 2" xfId="1575"/>
    <cellStyle name="常规 2 4 6 2 3" xfId="1598"/>
    <cellStyle name="常规 2 4 6 3" xfId="2412"/>
    <cellStyle name="常规 2 4 6 3 2" xfId="2415"/>
    <cellStyle name="常规 2 4 6 3 2 2" xfId="116"/>
    <cellStyle name="常规 2 4 6 3 3" xfId="2418"/>
    <cellStyle name="常规 2 4 6 4" xfId="2420"/>
    <cellStyle name="常规 2 4 7" xfId="2421"/>
    <cellStyle name="常规 2 4 7 2" xfId="2422"/>
    <cellStyle name="常规 2 4 7 2 2" xfId="2423"/>
    <cellStyle name="常规 2 4 7 2 2 2" xfId="77"/>
    <cellStyle name="常规 2 4 7 2 3" xfId="2424"/>
    <cellStyle name="常规 2 4 7 3" xfId="2427"/>
    <cellStyle name="常规 2 4 7 3 2" xfId="2429"/>
    <cellStyle name="常规 2 4 7 3 2 2" xfId="2430"/>
    <cellStyle name="常规 2 4 7 3 3" xfId="2432"/>
    <cellStyle name="常规 2 4 7 4" xfId="1913"/>
    <cellStyle name="常规 2 4 8" xfId="2236"/>
    <cellStyle name="常规 2 4 8 2" xfId="2239"/>
    <cellStyle name="常规 2 4 8 2 2" xfId="2434"/>
    <cellStyle name="常规 2 4 8 2 2 2" xfId="2437"/>
    <cellStyle name="常规 2 4 8 2 3" xfId="2438"/>
    <cellStyle name="常规 2 4 8 3" xfId="2440"/>
    <cellStyle name="常规 2 4 8 3 2" xfId="2442"/>
    <cellStyle name="常规 2 4 8 3 2 2" xfId="2443"/>
    <cellStyle name="常规 2 4 8 3 3" xfId="2444"/>
    <cellStyle name="常规 2 4 8 4" xfId="2447"/>
    <cellStyle name="常规 2 4 9" xfId="2242"/>
    <cellStyle name="常规 2 4 9 2" xfId="2451"/>
    <cellStyle name="常规 2 4 9 2 2" xfId="394"/>
    <cellStyle name="常规 2 4 9 2 2 2" xfId="397"/>
    <cellStyle name="常规 2 4 9 2 3" xfId="405"/>
    <cellStyle name="常规 2 4 9 3" xfId="2453"/>
    <cellStyle name="常规 2 4 9 3 2" xfId="413"/>
    <cellStyle name="常规 2 4 9 3 2 2" xfId="416"/>
    <cellStyle name="常规 2 4 9 3 3" xfId="422"/>
    <cellStyle name="常规 2 4 9 4" xfId="2456"/>
    <cellStyle name="常规 2 5" xfId="2458"/>
    <cellStyle name="常规 2 5 2" xfId="2459"/>
    <cellStyle name="常规 2 5 2 2" xfId="2460"/>
    <cellStyle name="常规 2 5 3" xfId="2461"/>
    <cellStyle name="常规 2 6" xfId="2462"/>
    <cellStyle name="常规 2 6 2" xfId="2463"/>
    <cellStyle name="常规 2 6 2 2" xfId="2464"/>
    <cellStyle name="常规 2 6 3" xfId="2465"/>
    <cellStyle name="常规 2 7" xfId="889"/>
    <cellStyle name="常规 2 8" xfId="893"/>
    <cellStyle name="常规 20" xfId="1665"/>
    <cellStyle name="常规 20 2" xfId="1668"/>
    <cellStyle name="常规 20 2 2" xfId="1671"/>
    <cellStyle name="常规 20 3" xfId="1684"/>
    <cellStyle name="常规 20 3 2" xfId="1688"/>
    <cellStyle name="常规 20 4" xfId="1701"/>
    <cellStyle name="常规 21" xfId="1750"/>
    <cellStyle name="常规 21 2" xfId="1752"/>
    <cellStyle name="常规 22" xfId="1800"/>
    <cellStyle name="常规 23" xfId="325"/>
    <cellStyle name="常规 23 2" xfId="336"/>
    <cellStyle name="常规 24" xfId="341"/>
    <cellStyle name="常规 24 2" xfId="1927"/>
    <cellStyle name="常规 24 2 10" xfId="1766"/>
    <cellStyle name="常规 24 2 10 2" xfId="2053"/>
    <cellStyle name="常规 24 2 10 2 2" xfId="2466"/>
    <cellStyle name="常规 24 2 10 2 2 2" xfId="258"/>
    <cellStyle name="常规 24 2 10 2 3" xfId="2467"/>
    <cellStyle name="常规 24 2 10 3" xfId="2468"/>
    <cellStyle name="常规 24 2 10 3 2" xfId="2469"/>
    <cellStyle name="常规 24 2 10 3 2 2" xfId="385"/>
    <cellStyle name="常规 24 2 10 3 3" xfId="2470"/>
    <cellStyle name="常规 24 2 10 4" xfId="2471"/>
    <cellStyle name="常规 24 2 11" xfId="2473"/>
    <cellStyle name="常规 24 2 11 2" xfId="2055"/>
    <cellStyle name="常规 24 2 11 2 2" xfId="1680"/>
    <cellStyle name="常规 24 2 11 3" xfId="2474"/>
    <cellStyle name="常规 24 2 12" xfId="2475"/>
    <cellStyle name="常规 24 2 12 2" xfId="2476"/>
    <cellStyle name="常规 24 2 12 2 2" xfId="1696"/>
    <cellStyle name="常规 24 2 12 3" xfId="2477"/>
    <cellStyle name="常规 24 2 13" xfId="2479"/>
    <cellStyle name="常规 24 2 13 2" xfId="2480"/>
    <cellStyle name="常规 24 2 14" xfId="2481"/>
    <cellStyle name="常规 24 2 14 2" xfId="954"/>
    <cellStyle name="常规 24 2 15" xfId="2483"/>
    <cellStyle name="常规 24 2 15 2" xfId="2485"/>
    <cellStyle name="常规 24 2 16" xfId="2488"/>
    <cellStyle name="常规 24 2 16 2" xfId="2491"/>
    <cellStyle name="常规 24 2 17" xfId="2494"/>
    <cellStyle name="常规 24 2 17 2" xfId="1890"/>
    <cellStyle name="常规 24 2 18" xfId="2496"/>
    <cellStyle name="常规 24 2 18 2" xfId="1898"/>
    <cellStyle name="常规 24 2 19" xfId="2497"/>
    <cellStyle name="常规 24 2 19 2" xfId="2498"/>
    <cellStyle name="常规 24 2 2" xfId="1931"/>
    <cellStyle name="常规 24 2 2 2" xfId="556"/>
    <cellStyle name="常规 24 2 2 2 2" xfId="560"/>
    <cellStyle name="常规 24 2 2 2 2 2" xfId="568"/>
    <cellStyle name="常规 24 2 2 2 3" xfId="330"/>
    <cellStyle name="常规 24 2 2 3" xfId="572"/>
    <cellStyle name="常规 24 2 2 3 2" xfId="1658"/>
    <cellStyle name="常规 24 2 2 3 2 2" xfId="2499"/>
    <cellStyle name="常规 24 2 2 3 3" xfId="743"/>
    <cellStyle name="常规 24 2 2 4" xfId="2500"/>
    <cellStyle name="常规 24 2 20" xfId="2482"/>
    <cellStyle name="常规 24 2 20 2" xfId="2484"/>
    <cellStyle name="常规 24 2 21" xfId="2487"/>
    <cellStyle name="常规 24 2 21 2" xfId="2490"/>
    <cellStyle name="常规 24 2 22" xfId="2493"/>
    <cellStyle name="常规 24 2 3" xfId="1935"/>
    <cellStyle name="常规 24 2 3 2" xfId="591"/>
    <cellStyle name="常规 24 2 3 2 2" xfId="595"/>
    <cellStyle name="常规 24 2 3 2 2 2" xfId="367"/>
    <cellStyle name="常规 24 2 3 2 3" xfId="600"/>
    <cellStyle name="常规 24 2 3 3" xfId="603"/>
    <cellStyle name="常规 24 2 3 3 2" xfId="2501"/>
    <cellStyle name="常规 24 2 3 3 2 2" xfId="2502"/>
    <cellStyle name="常规 24 2 3 3 3" xfId="2503"/>
    <cellStyle name="常规 24 2 3 4" xfId="2504"/>
    <cellStyle name="常规 24 2 4" xfId="1938"/>
    <cellStyle name="常规 24 2 4 2" xfId="616"/>
    <cellStyle name="常规 24 2 4 2 2" xfId="619"/>
    <cellStyle name="常规 24 2 4 2 2 2" xfId="622"/>
    <cellStyle name="常规 24 2 4 2 3" xfId="626"/>
    <cellStyle name="常规 24 2 4 3" xfId="629"/>
    <cellStyle name="常规 24 2 4 3 2" xfId="1713"/>
    <cellStyle name="常规 24 2 4 3 2 2" xfId="1715"/>
    <cellStyle name="常规 24 2 4 3 3" xfId="1720"/>
    <cellStyle name="常规 24 2 4 4" xfId="2505"/>
    <cellStyle name="常规 24 2 5" xfId="2507"/>
    <cellStyle name="常规 24 2 5 2" xfId="654"/>
    <cellStyle name="常规 24 2 5 2 2" xfId="659"/>
    <cellStyle name="常规 24 2 5 2 2 2" xfId="318"/>
    <cellStyle name="常规 24 2 5 2 3" xfId="164"/>
    <cellStyle name="常规 24 2 5 3" xfId="662"/>
    <cellStyle name="常规 24 2 5 3 2" xfId="1770"/>
    <cellStyle name="常规 24 2 5 3 2 2" xfId="1772"/>
    <cellStyle name="常规 24 2 5 3 3" xfId="1776"/>
    <cellStyle name="常规 24 2 5 4" xfId="2508"/>
    <cellStyle name="常规 24 2 6" xfId="1957"/>
    <cellStyle name="常规 24 2 6 2" xfId="676"/>
    <cellStyle name="常规 24 2 6 2 2" xfId="680"/>
    <cellStyle name="常规 24 2 6 2 2 2" xfId="683"/>
    <cellStyle name="常规 24 2 6 2 3" xfId="144"/>
    <cellStyle name="常规 24 2 6 3" xfId="686"/>
    <cellStyle name="常规 24 2 6 3 2" xfId="1829"/>
    <cellStyle name="常规 24 2 6 3 2 2" xfId="1831"/>
    <cellStyle name="常规 24 2 6 3 3" xfId="1835"/>
    <cellStyle name="常规 24 2 6 4" xfId="2509"/>
    <cellStyle name="常规 24 2 7" xfId="923"/>
    <cellStyle name="常规 24 2 7 2" xfId="702"/>
    <cellStyle name="常规 24 2 7 2 2" xfId="705"/>
    <cellStyle name="常规 24 2 7 2 2 2" xfId="708"/>
    <cellStyle name="常规 24 2 7 2 3" xfId="136"/>
    <cellStyle name="常规 24 2 7 3" xfId="237"/>
    <cellStyle name="常规 24 2 7 3 2" xfId="1893"/>
    <cellStyle name="常规 24 2 7 3 2 2" xfId="1895"/>
    <cellStyle name="常规 24 2 7 3 3" xfId="1900"/>
    <cellStyle name="常规 24 2 7 4" xfId="2510"/>
    <cellStyle name="常规 24 2 8" xfId="2511"/>
    <cellStyle name="常规 24 2 8 2" xfId="2512"/>
    <cellStyle name="常规 24 2 8 2 2" xfId="1945"/>
    <cellStyle name="常规 24 2 8 2 2 2" xfId="830"/>
    <cellStyle name="常规 24 2 8 2 3" xfId="1947"/>
    <cellStyle name="常规 24 2 8 3" xfId="2513"/>
    <cellStyle name="常规 24 2 8 3 2" xfId="1961"/>
    <cellStyle name="常规 24 2 8 3 2 2" xfId="1963"/>
    <cellStyle name="常规 24 2 8 3 3" xfId="1966"/>
    <cellStyle name="常规 24 2 8 4" xfId="2514"/>
    <cellStyle name="常规 24 2 9" xfId="2515"/>
    <cellStyle name="常规 24 2 9 2" xfId="2516"/>
    <cellStyle name="常规 24 2 9 2 2" xfId="2518"/>
    <cellStyle name="常规 24 2 9 2 2 2" xfId="2519"/>
    <cellStyle name="常规 24 2 9 2 3" xfId="2520"/>
    <cellStyle name="常规 24 2 9 3" xfId="2521"/>
    <cellStyle name="常规 24 2 9 3 2" xfId="2523"/>
    <cellStyle name="常规 24 2 9 3 2 2" xfId="2525"/>
    <cellStyle name="常规 24 2 9 3 3" xfId="2526"/>
    <cellStyle name="常规 24 2 9 4" xfId="1046"/>
    <cellStyle name="常规 24 3" xfId="751"/>
    <cellStyle name="常规 24 3 2" xfId="1941"/>
    <cellStyle name="常规 24 3 2 2" xfId="813"/>
    <cellStyle name="常规 24 3 3" xfId="1944"/>
    <cellStyle name="常规 24 4" xfId="1950"/>
    <cellStyle name="常规 24 4 2" xfId="1953"/>
    <cellStyle name="常规 24 4 2 2" xfId="1956"/>
    <cellStyle name="常规 24 4 3" xfId="1960"/>
    <cellStyle name="常规 24 5" xfId="1970"/>
    <cellStyle name="常规 25" xfId="2528"/>
    <cellStyle name="常规 25 2" xfId="2529"/>
    <cellStyle name="常规 26" xfId="2532"/>
    <cellStyle name="常规 26 2" xfId="26"/>
    <cellStyle name="常规 26 2 2" xfId="194"/>
    <cellStyle name="常规 26 3" xfId="115"/>
    <cellStyle name="常规 27" xfId="1175"/>
    <cellStyle name="常规 27 2" xfId="1177"/>
    <cellStyle name="常规 27 2 2" xfId="1179"/>
    <cellStyle name="常规 27 3" xfId="1182"/>
    <cellStyle name="常规 28" xfId="1185"/>
    <cellStyle name="常规 28 2" xfId="1187"/>
    <cellStyle name="常规 28 3" xfId="1190"/>
    <cellStyle name="常规 29" xfId="1193"/>
    <cellStyle name="常规 3" xfId="1710"/>
    <cellStyle name="常规 3 2" xfId="2533"/>
    <cellStyle name="常规 3 2 2" xfId="2534"/>
    <cellStyle name="常规 3 2 2 2" xfId="2536"/>
    <cellStyle name="常规 3 2 2 2 2" xfId="2538"/>
    <cellStyle name="常规 3 2 2 3" xfId="2542"/>
    <cellStyle name="常规 3 2 3" xfId="2543"/>
    <cellStyle name="常规 3 2 3 2" xfId="2544"/>
    <cellStyle name="常规 3 2 3 2 2" xfId="2545"/>
    <cellStyle name="常规 3 2 3 3" xfId="2546"/>
    <cellStyle name="常规 3 2 4" xfId="2547"/>
    <cellStyle name="常规 3 3" xfId="2548"/>
    <cellStyle name="常规 3 3 10" xfId="2549"/>
    <cellStyle name="常规 3 3 10 2" xfId="2550"/>
    <cellStyle name="常规 3 3 10 2 2" xfId="2411"/>
    <cellStyle name="常规 3 3 10 2 2 2" xfId="2414"/>
    <cellStyle name="常规 3 3 10 2 3" xfId="2419"/>
    <cellStyle name="常规 3 3 10 3" xfId="2551"/>
    <cellStyle name="常规 3 3 10 3 2" xfId="2426"/>
    <cellStyle name="常规 3 3 10 3 2 2" xfId="2428"/>
    <cellStyle name="常规 3 3 10 3 3" xfId="1912"/>
    <cellStyle name="常规 3 3 10 4" xfId="2553"/>
    <cellStyle name="常规 3 3 11" xfId="1085"/>
    <cellStyle name="常规 3 3 11 2" xfId="2554"/>
    <cellStyle name="常规 3 3 11 2 2" xfId="2555"/>
    <cellStyle name="常规 3 3 11 3" xfId="2556"/>
    <cellStyle name="常规 3 3 12" xfId="2557"/>
    <cellStyle name="常规 3 3 12 2" xfId="2559"/>
    <cellStyle name="常规 3 3 12 2 2" xfId="2561"/>
    <cellStyle name="常规 3 3 12 3" xfId="2563"/>
    <cellStyle name="常规 3 3 13" xfId="2565"/>
    <cellStyle name="常规 3 3 13 2" xfId="2567"/>
    <cellStyle name="常规 3 3 14" xfId="2568"/>
    <cellStyle name="常规 3 3 14 2" xfId="2569"/>
    <cellStyle name="常规 3 3 15" xfId="2389"/>
    <cellStyle name="常规 3 3 15 2" xfId="2571"/>
    <cellStyle name="常规 3 3 16" xfId="2574"/>
    <cellStyle name="常规 3 3 16 2" xfId="2577"/>
    <cellStyle name="常规 3 3 17" xfId="2580"/>
    <cellStyle name="常规 3 3 17 2" xfId="2581"/>
    <cellStyle name="常规 3 3 18" xfId="2582"/>
    <cellStyle name="常规 3 3 18 2" xfId="2583"/>
    <cellStyle name="常规 3 3 19" xfId="2585"/>
    <cellStyle name="常规 3 3 19 2" xfId="88"/>
    <cellStyle name="常规 3 3 2" xfId="2586"/>
    <cellStyle name="常规 3 3 2 2" xfId="2587"/>
    <cellStyle name="常规 3 3 2 2 2" xfId="2589"/>
    <cellStyle name="常规 3 3 2 2 2 2" xfId="2591"/>
    <cellStyle name="常规 3 3 2 2 3" xfId="2593"/>
    <cellStyle name="常规 3 3 2 3" xfId="2594"/>
    <cellStyle name="常规 3 3 2 3 2" xfId="1876"/>
    <cellStyle name="常规 3 3 2 3 2 2" xfId="2595"/>
    <cellStyle name="常规 3 3 2 3 3" xfId="2597"/>
    <cellStyle name="常规 3 3 2 4" xfId="2598"/>
    <cellStyle name="常规 3 3 20" xfId="2388"/>
    <cellStyle name="常规 3 3 20 2" xfId="2570"/>
    <cellStyle name="常规 3 3 21" xfId="2573"/>
    <cellStyle name="常规 3 3 21 2" xfId="2576"/>
    <cellStyle name="常规 3 3 22" xfId="2579"/>
    <cellStyle name="常规 3 3 3" xfId="2599"/>
    <cellStyle name="常规 3 3 3 2" xfId="2486"/>
    <cellStyle name="常规 3 3 3 2 2" xfId="2489"/>
    <cellStyle name="常规 3 3 3 2 2 2" xfId="2600"/>
    <cellStyle name="常规 3 3 3 2 3" xfId="2602"/>
    <cellStyle name="常规 3 3 3 3" xfId="2492"/>
    <cellStyle name="常规 3 3 3 3 2" xfId="1889"/>
    <cellStyle name="常规 3 3 3 3 2 2" xfId="2603"/>
    <cellStyle name="常规 3 3 3 3 3" xfId="2605"/>
    <cellStyle name="常规 3 3 3 4" xfId="2495"/>
    <cellStyle name="常规 3 3 4" xfId="2606"/>
    <cellStyle name="常规 3 3 4 2" xfId="2607"/>
    <cellStyle name="常规 3 3 4 2 2" xfId="2610"/>
    <cellStyle name="常规 3 3 4 2 2 2" xfId="2611"/>
    <cellStyle name="常规 3 3 4 2 3" xfId="2615"/>
    <cellStyle name="常规 3 3 4 3" xfId="2616"/>
    <cellStyle name="常规 3 3 4 3 2" xfId="1025"/>
    <cellStyle name="常规 3 3 4 3 2 2" xfId="1028"/>
    <cellStyle name="常规 3 3 4 3 3" xfId="1033"/>
    <cellStyle name="常规 3 3 4 4" xfId="2617"/>
    <cellStyle name="常规 3 3 5" xfId="174"/>
    <cellStyle name="常规 3 3 5 2" xfId="154"/>
    <cellStyle name="常规 3 3 5 2 2" xfId="2618"/>
    <cellStyle name="常规 3 3 5 2 2 2" xfId="2295"/>
    <cellStyle name="常规 3 3 5 2 3" xfId="2620"/>
    <cellStyle name="常规 3 3 5 3" xfId="2621"/>
    <cellStyle name="常规 3 3 5 3 2" xfId="1915"/>
    <cellStyle name="常规 3 3 5 3 2 2" xfId="2446"/>
    <cellStyle name="常规 3 3 5 3 3" xfId="2623"/>
    <cellStyle name="常规 3 3 5 4" xfId="2624"/>
    <cellStyle name="常规 3 3 6" xfId="384"/>
    <cellStyle name="常规 3 3 6 2" xfId="2625"/>
    <cellStyle name="常规 3 3 6 2 2" xfId="2627"/>
    <cellStyle name="常规 3 3 6 2 2 2" xfId="2630"/>
    <cellStyle name="常规 3 3 6 2 3" xfId="2631"/>
    <cellStyle name="常规 3 3 6 3" xfId="2632"/>
    <cellStyle name="常规 3 3 6 3 2" xfId="2634"/>
    <cellStyle name="常规 3 3 6 3 2 2" xfId="2635"/>
    <cellStyle name="常规 3 3 6 3 3" xfId="2636"/>
    <cellStyle name="常规 3 3 6 4" xfId="2626"/>
    <cellStyle name="常规 3 3 7" xfId="2637"/>
    <cellStyle name="常规 3 3 7 2" xfId="2638"/>
    <cellStyle name="常规 3 3 7 2 2" xfId="2639"/>
    <cellStyle name="常规 3 3 7 2 2 2" xfId="2641"/>
    <cellStyle name="常规 3 3 7 2 3" xfId="2642"/>
    <cellStyle name="常规 3 3 7 3" xfId="2643"/>
    <cellStyle name="常规 3 3 7 3 2" xfId="2644"/>
    <cellStyle name="常规 3 3 7 3 2 2" xfId="2646"/>
    <cellStyle name="常规 3 3 7 3 3" xfId="2647"/>
    <cellStyle name="常规 3 3 7 4" xfId="2633"/>
    <cellStyle name="常规 3 3 8" xfId="38"/>
    <cellStyle name="常规 3 3 8 2" xfId="2245"/>
    <cellStyle name="常规 3 3 8 2 2" xfId="2648"/>
    <cellStyle name="常规 3 3 8 2 2 2" xfId="2650"/>
    <cellStyle name="常规 3 3 8 2 3" xfId="82"/>
    <cellStyle name="常规 3 3 8 3" xfId="2652"/>
    <cellStyle name="常规 3 3 8 3 2" xfId="2654"/>
    <cellStyle name="常规 3 3 8 3 2 2" xfId="61"/>
    <cellStyle name="常规 3 3 8 3 3" xfId="2655"/>
    <cellStyle name="常规 3 3 8 4" xfId="2629"/>
    <cellStyle name="常规 3 3 9" xfId="2248"/>
    <cellStyle name="常规 3 3 9 2" xfId="2657"/>
    <cellStyle name="常规 3 3 9 2 2" xfId="2659"/>
    <cellStyle name="常规 3 3 9 2 2 2" xfId="2663"/>
    <cellStyle name="常规 3 3 9 2 3" xfId="2665"/>
    <cellStyle name="常规 3 3 9 3" xfId="2667"/>
    <cellStyle name="常规 3 3 9 3 2" xfId="2669"/>
    <cellStyle name="常规 3 3 9 3 2 2" xfId="793"/>
    <cellStyle name="常规 3 3 9 3 3" xfId="2671"/>
    <cellStyle name="常规 3 3 9 4" xfId="2673"/>
    <cellStyle name="常规 3 4" xfId="2675"/>
    <cellStyle name="常规 30" xfId="2527"/>
    <cellStyle name="常规 31" xfId="2531"/>
    <cellStyle name="常规 32" xfId="1174"/>
    <cellStyle name="常规 33" xfId="1184"/>
    <cellStyle name="常规 34" xfId="1192"/>
    <cellStyle name="常规 35" xfId="2677"/>
    <cellStyle name="常规 36" xfId="2679"/>
    <cellStyle name="常规 37" xfId="2609"/>
    <cellStyle name="常规 38" xfId="2614"/>
    <cellStyle name="常规 39" xfId="15"/>
    <cellStyle name="常规 4" xfId="2680"/>
    <cellStyle name="常规 4 2" xfId="2682"/>
    <cellStyle name="常规 4 2 10" xfId="2683"/>
    <cellStyle name="常规 4 2 10 2" xfId="1518"/>
    <cellStyle name="常规 4 2 10 2 2" xfId="1064"/>
    <cellStyle name="常规 4 2 10 2 2 2" xfId="1068"/>
    <cellStyle name="常规 4 2 10 2 3" xfId="1075"/>
    <cellStyle name="常规 4 2 10 3" xfId="1521"/>
    <cellStyle name="常规 4 2 10 3 2" xfId="1524"/>
    <cellStyle name="常规 4 2 10 3 2 2" xfId="2686"/>
    <cellStyle name="常规 4 2 10 3 3" xfId="2688"/>
    <cellStyle name="常规 4 2 10 4" xfId="1526"/>
    <cellStyle name="常规 4 2 11" xfId="2689"/>
    <cellStyle name="常规 4 2 11 2" xfId="2690"/>
    <cellStyle name="常规 4 2 11 2 2" xfId="2692"/>
    <cellStyle name="常规 4 2 11 3" xfId="2693"/>
    <cellStyle name="常规 4 2 12" xfId="2694"/>
    <cellStyle name="常规 4 2 12 2" xfId="2695"/>
    <cellStyle name="常规 4 2 12 2 2" xfId="2697"/>
    <cellStyle name="常规 4 2 12 3" xfId="2698"/>
    <cellStyle name="常规 4 2 13" xfId="2700"/>
    <cellStyle name="常规 4 2 13 2" xfId="2702"/>
    <cellStyle name="常规 4 2 14" xfId="2704"/>
    <cellStyle name="常规 4 2 14 2" xfId="2705"/>
    <cellStyle name="常规 4 2 15" xfId="2707"/>
    <cellStyle name="常规 4 2 15 2" xfId="2709"/>
    <cellStyle name="常规 4 2 16" xfId="2712"/>
    <cellStyle name="常规 4 2 16 2" xfId="2715"/>
    <cellStyle name="常规 4 2 17" xfId="1480"/>
    <cellStyle name="常规 4 2 17 2" xfId="1532"/>
    <cellStyle name="常规 4 2 18" xfId="1644"/>
    <cellStyle name="常规 4 2 18 2" xfId="1647"/>
    <cellStyle name="常规 4 2 19" xfId="1652"/>
    <cellStyle name="常规 4 2 19 2" xfId="1655"/>
    <cellStyle name="常规 4 2 2" xfId="2717"/>
    <cellStyle name="常规 4 2 2 2" xfId="2720"/>
    <cellStyle name="常规 4 2 2 2 2" xfId="2723"/>
    <cellStyle name="常规 4 2 2 2 2 2" xfId="2726"/>
    <cellStyle name="常规 4 2 2 2 3" xfId="2728"/>
    <cellStyle name="常规 4 2 2 3" xfId="48"/>
    <cellStyle name="常规 4 2 2 3 2" xfId="2730"/>
    <cellStyle name="常规 4 2 2 3 2 2" xfId="2732"/>
    <cellStyle name="常规 4 2 2 3 3" xfId="2733"/>
    <cellStyle name="常规 4 2 2 4" xfId="2735"/>
    <cellStyle name="常规 4 2 20" xfId="2706"/>
    <cellStyle name="常规 4 2 20 2" xfId="2708"/>
    <cellStyle name="常规 4 2 21" xfId="2711"/>
    <cellStyle name="常规 4 2 21 2" xfId="2714"/>
    <cellStyle name="常规 4 2 22" xfId="1479"/>
    <cellStyle name="常规 4 2 3" xfId="2737"/>
    <cellStyle name="常规 4 2 3 2" xfId="2740"/>
    <cellStyle name="常规 4 2 3 2 2" xfId="2743"/>
    <cellStyle name="常规 4 2 3 2 2 2" xfId="1993"/>
    <cellStyle name="常规 4 2 3 2 3" xfId="1515"/>
    <cellStyle name="常规 4 2 3 3" xfId="2746"/>
    <cellStyle name="常规 4 2 3 3 2" xfId="1057"/>
    <cellStyle name="常规 4 2 3 3 2 2" xfId="1059"/>
    <cellStyle name="常规 4 2 3 3 3" xfId="1063"/>
    <cellStyle name="常规 4 2 3 4" xfId="2748"/>
    <cellStyle name="常规 4 2 4" xfId="2750"/>
    <cellStyle name="常规 4 2 4 2" xfId="2752"/>
    <cellStyle name="常规 4 2 4 2 2" xfId="2754"/>
    <cellStyle name="常规 4 2 4 2 2 2" xfId="2756"/>
    <cellStyle name="常规 4 2 4 2 3" xfId="2758"/>
    <cellStyle name="常规 4 2 4 3" xfId="2760"/>
    <cellStyle name="常规 4 2 4 3 2" xfId="2761"/>
    <cellStyle name="常规 4 2 4 3 2 2" xfId="2762"/>
    <cellStyle name="常规 4 2 4 3 3" xfId="2691"/>
    <cellStyle name="常规 4 2 4 4" xfId="2764"/>
    <cellStyle name="常规 4 2 5" xfId="2765"/>
    <cellStyle name="常规 4 2 5 2" xfId="2767"/>
    <cellStyle name="常规 4 2 5 2 2" xfId="2769"/>
    <cellStyle name="常规 4 2 5 2 2 2" xfId="2771"/>
    <cellStyle name="常规 4 2 5 2 3" xfId="2773"/>
    <cellStyle name="常规 4 2 5 3" xfId="2775"/>
    <cellStyle name="常规 4 2 5 3 2" xfId="2776"/>
    <cellStyle name="常规 4 2 5 3 2 2" xfId="2777"/>
    <cellStyle name="常规 4 2 5 3 3" xfId="2696"/>
    <cellStyle name="常规 4 2 5 4" xfId="1297"/>
    <cellStyle name="常规 4 2 6" xfId="2778"/>
    <cellStyle name="常规 4 2 6 2" xfId="2779"/>
    <cellStyle name="常规 4 2 6 2 2" xfId="2780"/>
    <cellStyle name="常规 4 2 6 2 2 2" xfId="2781"/>
    <cellStyle name="常规 4 2 6 2 3" xfId="2782"/>
    <cellStyle name="常规 4 2 6 3" xfId="2783"/>
    <cellStyle name="常规 4 2 6 3 2" xfId="2784"/>
    <cellStyle name="常规 4 2 6 3 2 2" xfId="2785"/>
    <cellStyle name="常规 4 2 6 3 3" xfId="2786"/>
    <cellStyle name="常规 4 2 6 4" xfId="2787"/>
    <cellStyle name="常规 4 2 7" xfId="2789"/>
    <cellStyle name="常规 4 2 7 2" xfId="2791"/>
    <cellStyle name="常规 4 2 7 2 2" xfId="2793"/>
    <cellStyle name="常规 4 2 7 2 2 2" xfId="2795"/>
    <cellStyle name="常规 4 2 7 2 3" xfId="2797"/>
    <cellStyle name="常规 4 2 7 3" xfId="1984"/>
    <cellStyle name="常规 4 2 7 3 2" xfId="1987"/>
    <cellStyle name="常规 4 2 7 3 2 2" xfId="2799"/>
    <cellStyle name="常规 4 2 7 3 3" xfId="2801"/>
    <cellStyle name="常规 4 2 7 4" xfId="1990"/>
    <cellStyle name="常规 4 2 8" xfId="2802"/>
    <cellStyle name="常规 4 2 8 2" xfId="2803"/>
    <cellStyle name="常规 4 2 8 2 2" xfId="2804"/>
    <cellStyle name="常规 4 2 8 2 2 2" xfId="2805"/>
    <cellStyle name="常规 4 2 8 2 3" xfId="2806"/>
    <cellStyle name="常规 4 2 8 3" xfId="1995"/>
    <cellStyle name="常规 4 2 8 3 2" xfId="1997"/>
    <cellStyle name="常规 4 2 8 3 2 2" xfId="2128"/>
    <cellStyle name="常规 4 2 8 3 3" xfId="2807"/>
    <cellStyle name="常规 4 2 8 4" xfId="1999"/>
    <cellStyle name="常规 4 2 9" xfId="2808"/>
    <cellStyle name="常规 4 2 9 2" xfId="2809"/>
    <cellStyle name="常规 4 2 9 2 2" xfId="2810"/>
    <cellStyle name="常规 4 2 9 2 2 2" xfId="2116"/>
    <cellStyle name="常规 4 2 9 2 3" xfId="2811"/>
    <cellStyle name="常规 4 2 9 3" xfId="2813"/>
    <cellStyle name="常规 4 2 9 3 2" xfId="2815"/>
    <cellStyle name="常规 4 2 9 3 2 2" xfId="2817"/>
    <cellStyle name="常规 4 2 9 3 3" xfId="2820"/>
    <cellStyle name="常规 4 2 9 4" xfId="80"/>
    <cellStyle name="常规 4 3" xfId="1592"/>
    <cellStyle name="常规 4 3 10" xfId="2193"/>
    <cellStyle name="常规 4 3 10 2" xfId="2195"/>
    <cellStyle name="常规 4 3 10 2 2" xfId="2197"/>
    <cellStyle name="常规 4 3 10 2 2 2" xfId="2199"/>
    <cellStyle name="常规 4 3 10 2 3" xfId="2202"/>
    <cellStyle name="常规 4 3 10 3" xfId="2204"/>
    <cellStyle name="常规 4 3 10 3 2" xfId="2206"/>
    <cellStyle name="常规 4 3 10 3 2 2" xfId="2209"/>
    <cellStyle name="常规 4 3 10 3 3" xfId="2212"/>
    <cellStyle name="常规 4 3 10 4" xfId="2214"/>
    <cellStyle name="常规 4 3 11" xfId="2216"/>
    <cellStyle name="常规 4 3 11 2" xfId="2218"/>
    <cellStyle name="常规 4 3 11 2 2" xfId="2222"/>
    <cellStyle name="常规 4 3 11 3" xfId="2234"/>
    <cellStyle name="常规 4 3 12" xfId="358"/>
    <cellStyle name="常规 4 3 12 2" xfId="361"/>
    <cellStyle name="常规 4 3 12 2 2" xfId="37"/>
    <cellStyle name="常规 4 3 12 3" xfId="509"/>
    <cellStyle name="常规 4 3 13" xfId="257"/>
    <cellStyle name="常规 4 3 13 2" xfId="2253"/>
    <cellStyle name="常规 4 3 14" xfId="2270"/>
    <cellStyle name="常规 4 3 14 2" xfId="2272"/>
    <cellStyle name="常规 4 3 15" xfId="2221"/>
    <cellStyle name="常规 4 3 15 2" xfId="2226"/>
    <cellStyle name="常规 4 3 16" xfId="2231"/>
    <cellStyle name="常规 4 3 16 2" xfId="2299"/>
    <cellStyle name="常规 4 3 17" xfId="335"/>
    <cellStyle name="常规 4 3 17 2" xfId="754"/>
    <cellStyle name="常规 4 3 18" xfId="567"/>
    <cellStyle name="常规 4 3 18 2" xfId="1871"/>
    <cellStyle name="常规 4 3 19" xfId="1881"/>
    <cellStyle name="常规 4 3 19 2" xfId="1884"/>
    <cellStyle name="常规 4 3 2" xfId="2822"/>
    <cellStyle name="常规 4 3 2 2" xfId="2824"/>
    <cellStyle name="常规 4 3 2 2 2" xfId="2826"/>
    <cellStyle name="常规 4 3 2 2 2 2" xfId="2829"/>
    <cellStyle name="常规 4 3 2 2 3" xfId="2831"/>
    <cellStyle name="常规 4 3 2 3" xfId="2833"/>
    <cellStyle name="常规 4 3 2 3 2" xfId="2835"/>
    <cellStyle name="常规 4 3 2 3 2 2" xfId="2838"/>
    <cellStyle name="常规 4 3 2 3 3" xfId="2840"/>
    <cellStyle name="常规 4 3 2 4" xfId="2842"/>
    <cellStyle name="常规 4 3 20" xfId="2220"/>
    <cellStyle name="常规 4 3 20 2" xfId="2225"/>
    <cellStyle name="常规 4 3 21" xfId="2230"/>
    <cellStyle name="常规 4 3 21 2" xfId="2298"/>
    <cellStyle name="常规 4 3 22" xfId="334"/>
    <cellStyle name="常规 4 3 3" xfId="2844"/>
    <cellStyle name="常规 4 3 3 2" xfId="2846"/>
    <cellStyle name="常规 4 3 3 2 2" xfId="2848"/>
    <cellStyle name="常规 4 3 3 2 2 2" xfId="2850"/>
    <cellStyle name="常规 4 3 3 2 3" xfId="2851"/>
    <cellStyle name="常规 4 3 3 3" xfId="2853"/>
    <cellStyle name="常规 4 3 3 3 2" xfId="2854"/>
    <cellStyle name="常规 4 3 3 3 2 2" xfId="2855"/>
    <cellStyle name="常规 4 3 3 3 3" xfId="2856"/>
    <cellStyle name="常规 4 3 3 4" xfId="2858"/>
    <cellStyle name="常规 4 3 4" xfId="2860"/>
    <cellStyle name="常规 4 3 4 2" xfId="2165"/>
    <cellStyle name="常规 4 3 4 2 2" xfId="2170"/>
    <cellStyle name="常规 4 3 4 2 2 2" xfId="2861"/>
    <cellStyle name="常规 4 3 4 2 3" xfId="2862"/>
    <cellStyle name="常规 4 3 4 3" xfId="2173"/>
    <cellStyle name="常规 4 3 4 3 2" xfId="68"/>
    <cellStyle name="常规 4 3 4 3 2 2" xfId="2864"/>
    <cellStyle name="常规 4 3 4 3 3" xfId="2865"/>
    <cellStyle name="常规 4 3 4 4" xfId="2176"/>
    <cellStyle name="常规 4 3 5" xfId="141"/>
    <cellStyle name="常规 4 3 5 2" xfId="388"/>
    <cellStyle name="常规 4 3 5 2 2" xfId="2866"/>
    <cellStyle name="常规 4 3 5 2 2 2" xfId="2867"/>
    <cellStyle name="常规 4 3 5 2 3" xfId="2868"/>
    <cellStyle name="常规 4 3 5 3" xfId="2869"/>
    <cellStyle name="常规 4 3 5 3 2" xfId="2870"/>
    <cellStyle name="常规 4 3 5 3 2 2" xfId="2871"/>
    <cellStyle name="常规 4 3 5 3 3" xfId="2872"/>
    <cellStyle name="常规 4 3 5 4" xfId="1302"/>
    <cellStyle name="常规 4 3 6" xfId="391"/>
    <cellStyle name="常规 4 3 6 2" xfId="2873"/>
    <cellStyle name="常规 4 3 6 2 2" xfId="2874"/>
    <cellStyle name="常规 4 3 6 2 2 2" xfId="776"/>
    <cellStyle name="常规 4 3 6 2 3" xfId="2875"/>
    <cellStyle name="常规 4 3 6 3" xfId="2876"/>
    <cellStyle name="常规 4 3 6 3 2" xfId="2877"/>
    <cellStyle name="常规 4 3 6 3 2 2" xfId="2878"/>
    <cellStyle name="常规 4 3 6 3 3" xfId="2879"/>
    <cellStyle name="常规 4 3 6 4" xfId="2880"/>
    <cellStyle name="常规 4 3 7" xfId="2881"/>
    <cellStyle name="常规 4 3 7 2" xfId="2882"/>
    <cellStyle name="常规 4 3 7 2 2" xfId="2883"/>
    <cellStyle name="常规 4 3 7 2 2 2" xfId="2884"/>
    <cellStyle name="常规 4 3 7 2 3" xfId="2885"/>
    <cellStyle name="常规 4 3 7 3" xfId="2886"/>
    <cellStyle name="常规 4 3 7 3 2" xfId="2887"/>
    <cellStyle name="常规 4 3 7 3 2 2" xfId="2888"/>
    <cellStyle name="常规 4 3 7 3 3" xfId="497"/>
    <cellStyle name="常规 4 3 7 4" xfId="2889"/>
    <cellStyle name="常规 4 3 8" xfId="2255"/>
    <cellStyle name="常规 4 3 8 2" xfId="2257"/>
    <cellStyle name="常规 4 3 8 2 2" xfId="2890"/>
    <cellStyle name="常规 4 3 8 2 2 2" xfId="2891"/>
    <cellStyle name="常规 4 3 8 2 3" xfId="2893"/>
    <cellStyle name="常规 4 3 8 3" xfId="2894"/>
    <cellStyle name="常规 4 3 8 3 2" xfId="2895"/>
    <cellStyle name="常规 4 3 8 3 2 2" xfId="2472"/>
    <cellStyle name="常规 4 3 8 3 3" xfId="2898"/>
    <cellStyle name="常规 4 3 8 4" xfId="2640"/>
    <cellStyle name="常规 4 3 9" xfId="2259"/>
    <cellStyle name="常规 4 3 9 2" xfId="2354"/>
    <cellStyle name="常规 4 3 9 2 2" xfId="2357"/>
    <cellStyle name="常规 4 3 9 2 2 2" xfId="2899"/>
    <cellStyle name="常规 4 3 9 2 3" xfId="2900"/>
    <cellStyle name="常规 4 3 9 3" xfId="2359"/>
    <cellStyle name="常规 4 3 9 3 2" xfId="2337"/>
    <cellStyle name="常规 4 3 9 3 2 2" xfId="134"/>
    <cellStyle name="常规 4 3 9 3 3" xfId="2342"/>
    <cellStyle name="常规 4 3 9 4" xfId="2361"/>
    <cellStyle name="常规 4 4" xfId="2716"/>
    <cellStyle name="常规 4 4 2" xfId="2719"/>
    <cellStyle name="常规 4 4 2 2" xfId="2722"/>
    <cellStyle name="常规 4 4 3" xfId="47"/>
    <cellStyle name="常规 4 5" xfId="2736"/>
    <cellStyle name="常规 4 5 2" xfId="2739"/>
    <cellStyle name="常规 4 5 2 2" xfId="2742"/>
    <cellStyle name="常规 4 5 3" xfId="2745"/>
    <cellStyle name="常规 4 6" xfId="2749"/>
    <cellStyle name="常规 4 9" xfId="2788"/>
    <cellStyle name="常规 4 9 2" xfId="2790"/>
    <cellStyle name="常规 4 9 2 10" xfId="2901"/>
    <cellStyle name="常规 4 9 2 10 2" xfId="486"/>
    <cellStyle name="常规 4 9 2 10 2 2" xfId="2902"/>
    <cellStyle name="常规 4 9 2 10 2 2 2" xfId="2903"/>
    <cellStyle name="常规 4 9 2 10 2 3" xfId="789"/>
    <cellStyle name="常规 4 9 2 10 3" xfId="2904"/>
    <cellStyle name="常规 4 9 2 10 3 2" xfId="1284"/>
    <cellStyle name="常规 4 9 2 10 3 2 2" xfId="1287"/>
    <cellStyle name="常规 4 9 2 10 3 3" xfId="797"/>
    <cellStyle name="常规 4 9 2 10 4" xfId="2905"/>
    <cellStyle name="常规 4 9 2 11" xfId="2907"/>
    <cellStyle name="常规 4 9 2 11 2" xfId="2909"/>
    <cellStyle name="常规 4 9 2 11 2 2" xfId="2911"/>
    <cellStyle name="常规 4 9 2 11 3" xfId="2913"/>
    <cellStyle name="常规 4 9 2 12" xfId="2685"/>
    <cellStyle name="常规 4 9 2 12 2" xfId="2915"/>
    <cellStyle name="常规 4 9 2 12 2 2" xfId="2917"/>
    <cellStyle name="常规 4 9 2 12 3" xfId="2662"/>
    <cellStyle name="常规 4 9 2 13" xfId="2919"/>
    <cellStyle name="常规 4 9 2 13 2" xfId="2920"/>
    <cellStyle name="常规 4 9 2 14" xfId="2921"/>
    <cellStyle name="常规 4 9 2 14 2" xfId="2922"/>
    <cellStyle name="常规 4 9 2 15" xfId="2925"/>
    <cellStyle name="常规 4 9 2 15 2" xfId="2928"/>
    <cellStyle name="常规 4 9 2 16" xfId="350"/>
    <cellStyle name="常规 4 9 2 16 2" xfId="1423"/>
    <cellStyle name="常规 4 9 2 17" xfId="1426"/>
    <cellStyle name="常规 4 9 2 17 2" xfId="2930"/>
    <cellStyle name="常规 4 9 2 18" xfId="2931"/>
    <cellStyle name="常规 4 9 2 18 2" xfId="2932"/>
    <cellStyle name="常规 4 9 2 19" xfId="2933"/>
    <cellStyle name="常规 4 9 2 19 2" xfId="2934"/>
    <cellStyle name="常规 4 9 2 2" xfId="2792"/>
    <cellStyle name="常规 4 9 2 2 2" xfId="2794"/>
    <cellStyle name="常规 4 9 2 2 2 2" xfId="2935"/>
    <cellStyle name="常规 4 9 2 2 2 2 2" xfId="2936"/>
    <cellStyle name="常规 4 9 2 2 2 3" xfId="2937"/>
    <cellStyle name="常规 4 9 2 2 3" xfId="2938"/>
    <cellStyle name="常规 4 9 2 2 3 2" xfId="2939"/>
    <cellStyle name="常规 4 9 2 2 3 2 2" xfId="2940"/>
    <cellStyle name="常规 4 9 2 2 3 3" xfId="2941"/>
    <cellStyle name="常规 4 9 2 2 4" xfId="2942"/>
    <cellStyle name="常规 4 9 2 20" xfId="2924"/>
    <cellStyle name="常规 4 9 2 20 2" xfId="2927"/>
    <cellStyle name="常规 4 9 2 21" xfId="349"/>
    <cellStyle name="常规 4 9 2 21 2" xfId="1422"/>
    <cellStyle name="常规 4 9 2 22" xfId="1425"/>
    <cellStyle name="常规 4 9 2 3" xfId="2796"/>
    <cellStyle name="常规 4 9 2 3 2" xfId="2943"/>
    <cellStyle name="常规 4 9 2 3 2 2" xfId="2699"/>
    <cellStyle name="常规 4 9 2 3 2 2 2" xfId="2701"/>
    <cellStyle name="常规 4 9 2 3 2 3" xfId="2703"/>
    <cellStyle name="常规 4 9 2 3 3" xfId="2944"/>
    <cellStyle name="常规 4 9 2 3 3 2" xfId="2945"/>
    <cellStyle name="常规 4 9 2 3 3 2 2" xfId="2946"/>
    <cellStyle name="常规 4 9 2 3 3 3" xfId="2947"/>
    <cellStyle name="常规 4 9 2 3 4" xfId="2948"/>
    <cellStyle name="常规 4 9 2 4" xfId="1213"/>
    <cellStyle name="常规 4 9 2 4 2" xfId="1217"/>
    <cellStyle name="常规 4 9 2 4 2 2" xfId="1220"/>
    <cellStyle name="常规 4 9 2 4 2 2 2" xfId="2950"/>
    <cellStyle name="常规 4 9 2 4 2 3" xfId="2951"/>
    <cellStyle name="常规 4 9 2 4 3" xfId="1222"/>
    <cellStyle name="常规 4 9 2 4 3 2" xfId="2952"/>
    <cellStyle name="常规 4 9 2 4 3 2 2" xfId="2954"/>
    <cellStyle name="常规 4 9 2 4 3 3" xfId="2955"/>
    <cellStyle name="常规 4 9 2 4 4" xfId="2060"/>
    <cellStyle name="常规 4 9 2 5" xfId="1225"/>
    <cellStyle name="常规 4 9 2 5 2" xfId="1101"/>
    <cellStyle name="常规 4 9 2 5 2 2" xfId="530"/>
    <cellStyle name="常规 4 9 2 5 2 2 2" xfId="533"/>
    <cellStyle name="常规 4 9 2 5 2 3" xfId="545"/>
    <cellStyle name="常规 4 9 2 5 3" xfId="1228"/>
    <cellStyle name="常规 4 9 2 5 3 2" xfId="784"/>
    <cellStyle name="常规 4 9 2 5 3 2 2" xfId="786"/>
    <cellStyle name="常规 4 9 2 5 3 3" xfId="806"/>
    <cellStyle name="常规 4 9 2 5 4" xfId="10"/>
    <cellStyle name="常规 4 9 2 6" xfId="1230"/>
    <cellStyle name="常规 4 9 2 6 2" xfId="1114"/>
    <cellStyle name="常规 4 9 2 6 2 2" xfId="2956"/>
    <cellStyle name="常规 4 9 2 6 2 2 2" xfId="2957"/>
    <cellStyle name="常规 4 9 2 6 2 3" xfId="2959"/>
    <cellStyle name="常规 4 9 2 6 3" xfId="2960"/>
    <cellStyle name="常规 4 9 2 6 3 2" xfId="2961"/>
    <cellStyle name="常规 4 9 2 6 3 2 2" xfId="2962"/>
    <cellStyle name="常规 4 9 2 6 3 3" xfId="2963"/>
    <cellStyle name="常规 4 9 2 6 4" xfId="2965"/>
    <cellStyle name="常规 4 9 2 7" xfId="2966"/>
    <cellStyle name="常规 4 9 2 7 2" xfId="1125"/>
    <cellStyle name="常规 4 9 2 7 2 2" xfId="2967"/>
    <cellStyle name="常规 4 9 2 7 2 2 2" xfId="292"/>
    <cellStyle name="常规 4 9 2 7 2 3" xfId="2969"/>
    <cellStyle name="常规 4 9 2 7 3" xfId="2970"/>
    <cellStyle name="常规 4 9 2 7 3 2" xfId="2971"/>
    <cellStyle name="常规 4 9 2 7 3 2 2" xfId="2972"/>
    <cellStyle name="常规 4 9 2 7 3 3" xfId="2973"/>
    <cellStyle name="常规 4 9 2 7 4" xfId="2974"/>
    <cellStyle name="常规 4 9 2 8" xfId="1905"/>
    <cellStyle name="常规 4 9 2 8 2" xfId="1145"/>
    <cellStyle name="常规 4 9 2 8 2 2" xfId="2976"/>
    <cellStyle name="常规 4 9 2 8 2 2 2" xfId="2978"/>
    <cellStyle name="常规 4 9 2 8 2 3" xfId="2980"/>
    <cellStyle name="常规 4 9 2 8 3" xfId="2981"/>
    <cellStyle name="常规 4 9 2 8 3 2" xfId="2982"/>
    <cellStyle name="常规 4 9 2 8 3 2 2" xfId="2983"/>
    <cellStyle name="常规 4 9 2 8 3 3" xfId="2984"/>
    <cellStyle name="常规 4 9 2 8 4" xfId="2985"/>
    <cellStyle name="常规 4 9 2 9" xfId="1907"/>
    <cellStyle name="常规 4 9 2 9 2" xfId="1171"/>
    <cellStyle name="常规 4 9 2 9 2 2" xfId="2032"/>
    <cellStyle name="常规 4 9 2 9 2 2 2" xfId="1700"/>
    <cellStyle name="常规 4 9 2 9 2 3" xfId="1623"/>
    <cellStyle name="常规 4 9 2 9 3" xfId="147"/>
    <cellStyle name="常规 4 9 2 9 3 2" xfId="2986"/>
    <cellStyle name="常规 4 9 2 9 3 2 2" xfId="2987"/>
    <cellStyle name="常规 4 9 2 9 3 3" xfId="2988"/>
    <cellStyle name="常规 4 9 2 9 4" xfId="2989"/>
    <cellStyle name="常规 4 9 3" xfId="1983"/>
    <cellStyle name="常规 4 9 3 2" xfId="1986"/>
    <cellStyle name="常规 4 9 3 2 2" xfId="2798"/>
    <cellStyle name="常规 4 9 3 3" xfId="2800"/>
    <cellStyle name="常规 4 9 4" xfId="1989"/>
    <cellStyle name="常规 4 9 4 2" xfId="2991"/>
    <cellStyle name="常规 4 9 4 2 2" xfId="2992"/>
    <cellStyle name="常规 4 9 4 3" xfId="1806"/>
    <cellStyle name="常规 4 9 5" xfId="2993"/>
    <cellStyle name="常规 40" xfId="2676"/>
    <cellStyle name="常规 41" xfId="2678"/>
    <cellStyle name="常规 42" xfId="2608"/>
    <cellStyle name="常规 43" xfId="2613"/>
    <cellStyle name="常规 44" xfId="14"/>
    <cellStyle name="常规 45" xfId="820"/>
    <cellStyle name="常规 46" xfId="2994"/>
    <cellStyle name="常规 47" xfId="2995"/>
    <cellStyle name="常规 5" xfId="2997"/>
    <cellStyle name="常规 5 2" xfId="2998"/>
    <cellStyle name="常规 5 2 2" xfId="2999"/>
    <cellStyle name="常规 5 2 2 10" xfId="3000"/>
    <cellStyle name="常规 5 2 2 10 2" xfId="3001"/>
    <cellStyle name="常规 5 2 2 10 2 2" xfId="459"/>
    <cellStyle name="常规 5 2 2 10 2 2 2" xfId="64"/>
    <cellStyle name="常规 5 2 2 10 2 3" xfId="489"/>
    <cellStyle name="常规 5 2 2 10 3" xfId="3003"/>
    <cellStyle name="常规 5 2 2 10 3 2" xfId="3004"/>
    <cellStyle name="常规 5 2 2 10 3 2 2" xfId="101"/>
    <cellStyle name="常规 5 2 2 10 3 3" xfId="2524"/>
    <cellStyle name="常规 5 2 2 10 4" xfId="3005"/>
    <cellStyle name="常规 5 2 2 11" xfId="3006"/>
    <cellStyle name="常规 5 2 2 11 2" xfId="3007"/>
    <cellStyle name="常规 5 2 2 11 2 2" xfId="3008"/>
    <cellStyle name="常规 5 2 2 11 3" xfId="3009"/>
    <cellStyle name="常规 5 2 2 12" xfId="3010"/>
    <cellStyle name="常规 5 2 2 12 2" xfId="3011"/>
    <cellStyle name="常规 5 2 2 12 2 2" xfId="3012"/>
    <cellStyle name="常规 5 2 2 12 3" xfId="3013"/>
    <cellStyle name="常规 5 2 2 13" xfId="3014"/>
    <cellStyle name="常规 5 2 2 13 2" xfId="3016"/>
    <cellStyle name="常规 5 2 2 14" xfId="3017"/>
    <cellStyle name="常规 5 2 2 14 2" xfId="3019"/>
    <cellStyle name="常规 5 2 2 15" xfId="3021"/>
    <cellStyle name="常规 5 2 2 15 2" xfId="3023"/>
    <cellStyle name="常规 5 2 2 16" xfId="3025"/>
    <cellStyle name="常规 5 2 2 16 2" xfId="3027"/>
    <cellStyle name="常规 5 2 2 17" xfId="3030"/>
    <cellStyle name="常规 5 2 2 17 2" xfId="3032"/>
    <cellStyle name="常规 5 2 2 18" xfId="3035"/>
    <cellStyle name="常规 5 2 2 18 2" xfId="3036"/>
    <cellStyle name="常规 5 2 2 19" xfId="3037"/>
    <cellStyle name="常规 5 2 2 19 2" xfId="3039"/>
    <cellStyle name="常规 5 2 2 2" xfId="3040"/>
    <cellStyle name="常规 5 2 2 2 2" xfId="1683"/>
    <cellStyle name="常规 5 2 2 2 2 2" xfId="1687"/>
    <cellStyle name="常规 5 2 2 2 2 2 2" xfId="1691"/>
    <cellStyle name="常规 5 2 2 2 2 3" xfId="618"/>
    <cellStyle name="常规 5 2 2 2 3" xfId="1699"/>
    <cellStyle name="常规 5 2 2 2 3 2" xfId="18"/>
    <cellStyle name="常规 5 2 2 2 3 2 2" xfId="1705"/>
    <cellStyle name="常规 5 2 2 2 3 3" xfId="1712"/>
    <cellStyle name="常规 5 2 2 2 4" xfId="1724"/>
    <cellStyle name="常规 5 2 2 20" xfId="3020"/>
    <cellStyle name="常规 5 2 2 20 2" xfId="3022"/>
    <cellStyle name="常规 5 2 2 21" xfId="3024"/>
    <cellStyle name="常规 5 2 2 21 2" xfId="3026"/>
    <cellStyle name="常规 5 2 2 22" xfId="3029"/>
    <cellStyle name="常规 5 2 2 3" xfId="3042"/>
    <cellStyle name="常规 5 2 2 3 2" xfId="1754"/>
    <cellStyle name="常规 5 2 2 3 2 2" xfId="1756"/>
    <cellStyle name="常规 5 2 2 3 2 2 2" xfId="1758"/>
    <cellStyle name="常规 5 2 2 3 2 3" xfId="658"/>
    <cellStyle name="常规 5 2 2 3 3" xfId="1626"/>
    <cellStyle name="常规 5 2 2 3 3 2" xfId="1630"/>
    <cellStyle name="常规 5 2 2 3 3 2 2" xfId="1764"/>
    <cellStyle name="常规 5 2 2 3 3 3" xfId="1769"/>
    <cellStyle name="常规 5 2 2 3 4" xfId="1634"/>
    <cellStyle name="常规 5 2 2 4" xfId="1646"/>
    <cellStyle name="常规 5 2 2 4 2" xfId="1649"/>
    <cellStyle name="常规 5 2 2 4 2 2" xfId="1812"/>
    <cellStyle name="常规 5 2 2 4 2 2 2" xfId="1814"/>
    <cellStyle name="常规 5 2 2 4 2 3" xfId="679"/>
    <cellStyle name="常规 5 2 2 4 3" xfId="729"/>
    <cellStyle name="常规 5 2 2 4 3 2" xfId="1637"/>
    <cellStyle name="常规 5 2 2 4 3 2 2" xfId="1824"/>
    <cellStyle name="常规 5 2 2 4 3 3" xfId="1828"/>
    <cellStyle name="常规 5 2 2 4 4" xfId="1640"/>
    <cellStyle name="常规 5 2 2 5" xfId="559"/>
    <cellStyle name="常规 5 2 2 5 2" xfId="566"/>
    <cellStyle name="常规 5 2 2 5 2 2" xfId="1870"/>
    <cellStyle name="常规 5 2 2 5 2 2 2" xfId="1873"/>
    <cellStyle name="常规 5 2 2 5 2 3" xfId="704"/>
    <cellStyle name="常规 5 2 2 5 3" xfId="1880"/>
    <cellStyle name="常规 5 2 2 5 3 2" xfId="1883"/>
    <cellStyle name="常规 5 2 2 5 3 2 2" xfId="1886"/>
    <cellStyle name="常规 5 2 2 5 3 3" xfId="1892"/>
    <cellStyle name="常规 5 2 2 5 4" xfId="1902"/>
    <cellStyle name="常规 5 2 2 6" xfId="329"/>
    <cellStyle name="常规 5 2 2 6 2" xfId="750"/>
    <cellStyle name="常规 5 2 2 6 2 2" xfId="1940"/>
    <cellStyle name="常规 5 2 2 6 2 2 2" xfId="812"/>
    <cellStyle name="常规 5 2 2 6 2 3" xfId="1943"/>
    <cellStyle name="常规 5 2 2 6 3" xfId="1949"/>
    <cellStyle name="常规 5 2 2 6 3 2" xfId="1952"/>
    <cellStyle name="常规 5 2 2 6 3 2 2" xfId="1955"/>
    <cellStyle name="常规 5 2 2 6 3 3" xfId="1959"/>
    <cellStyle name="常规 5 2 2 6 4" xfId="1969"/>
    <cellStyle name="常规 5 2 2 7" xfId="564"/>
    <cellStyle name="常规 5 2 2 7 2" xfId="3043"/>
    <cellStyle name="常规 5 2 2 7 2 2" xfId="3044"/>
    <cellStyle name="常规 5 2 2 7 2 2 2" xfId="3045"/>
    <cellStyle name="常规 5 2 2 7 2 3" xfId="2517"/>
    <cellStyle name="常规 5 2 2 7 3" xfId="3046"/>
    <cellStyle name="常规 5 2 2 7 3 2" xfId="3047"/>
    <cellStyle name="常规 5 2 2 7 3 2 2" xfId="488"/>
    <cellStyle name="常规 5 2 2 7 3 3" xfId="2522"/>
    <cellStyle name="常规 5 2 2 7 4" xfId="3049"/>
    <cellStyle name="常规 5 2 2 8" xfId="2413"/>
    <cellStyle name="常规 5 2 2 8 2" xfId="114"/>
    <cellStyle name="常规 5 2 2 8 2 2" xfId="71"/>
    <cellStyle name="常规 5 2 2 8 2 2 2" xfId="202"/>
    <cellStyle name="常规 5 2 2 8 2 3" xfId="3050"/>
    <cellStyle name="常规 5 2 2 8 3" xfId="122"/>
    <cellStyle name="常规 5 2 2 8 3 2" xfId="207"/>
    <cellStyle name="常规 5 2 2 8 3 2 2" xfId="212"/>
    <cellStyle name="常规 5 2 2 8 3 3" xfId="3051"/>
    <cellStyle name="常规 5 2 2 8 4" xfId="127"/>
    <cellStyle name="常规 5 2 2 9" xfId="2417"/>
    <cellStyle name="常规 5 2 2 9 2" xfId="1181"/>
    <cellStyle name="常规 5 2 2 9 2 2" xfId="3052"/>
    <cellStyle name="常规 5 2 2 9 2 2 2" xfId="3053"/>
    <cellStyle name="常规 5 2 2 9 2 3" xfId="3055"/>
    <cellStyle name="常规 5 2 2 9 3" xfId="2039"/>
    <cellStyle name="常规 5 2 2 9 3 2" xfId="2041"/>
    <cellStyle name="常规 5 2 2 9 3 2 2" xfId="2344"/>
    <cellStyle name="常规 5 2 2 9 3 3" xfId="2347"/>
    <cellStyle name="常规 5 2 2 9 4" xfId="2044"/>
    <cellStyle name="常规 5 2 3" xfId="3056"/>
    <cellStyle name="常规 5 2 3 2" xfId="2664"/>
    <cellStyle name="常规 5 2 3 2 2" xfId="3057"/>
    <cellStyle name="常规 5 2 3 3" xfId="3058"/>
    <cellStyle name="常规 5 2 4" xfId="3059"/>
    <cellStyle name="常规 5 2 4 2" xfId="2670"/>
    <cellStyle name="常规 5 2 4 2 2" xfId="3060"/>
    <cellStyle name="常规 5 2 4 3" xfId="3061"/>
    <cellStyle name="常规 5 2 5" xfId="3062"/>
    <cellStyle name="常规 5 3" xfId="3063"/>
    <cellStyle name="常规 5 3 10" xfId="1509"/>
    <cellStyle name="常规 5 3 10 2" xfId="3064"/>
    <cellStyle name="常规 5 3 10 2 2" xfId="2651"/>
    <cellStyle name="常规 5 3 10 2 2 2" xfId="2653"/>
    <cellStyle name="常规 5 3 10 2 3" xfId="2628"/>
    <cellStyle name="常规 5 3 10 3" xfId="3065"/>
    <cellStyle name="常规 5 3 10 3 2" xfId="2666"/>
    <cellStyle name="常规 5 3 10 3 2 2" xfId="2668"/>
    <cellStyle name="常规 5 3 10 3 3" xfId="2672"/>
    <cellStyle name="常规 5 3 10 4" xfId="877"/>
    <cellStyle name="常规 5 3 11" xfId="3066"/>
    <cellStyle name="常规 5 3 11 2" xfId="3067"/>
    <cellStyle name="常规 5 3 11 2 2" xfId="3068"/>
    <cellStyle name="常规 5 3 11 3" xfId="3069"/>
    <cellStyle name="常规 5 3 12" xfId="199"/>
    <cellStyle name="常规 5 3 12 2" xfId="432"/>
    <cellStyle name="常规 5 3 12 2 2" xfId="1797"/>
    <cellStyle name="常规 5 3 12 3" xfId="3070"/>
    <cellStyle name="常规 5 3 13" xfId="434"/>
    <cellStyle name="常规 5 3 13 2" xfId="3071"/>
    <cellStyle name="常规 5 3 14" xfId="3072"/>
    <cellStyle name="常规 5 3 14 2" xfId="3073"/>
    <cellStyle name="常规 5 3 15" xfId="2302"/>
    <cellStyle name="常规 5 3 15 2" xfId="2307"/>
    <cellStyle name="常规 5 3 16" xfId="2086"/>
    <cellStyle name="常规 5 3 16 2" xfId="3075"/>
    <cellStyle name="常规 5 3 17" xfId="3078"/>
    <cellStyle name="常规 5 3 17 2" xfId="3080"/>
    <cellStyle name="常规 5 3 18" xfId="3082"/>
    <cellStyle name="常规 5 3 18 2" xfId="3083"/>
    <cellStyle name="常规 5 3 19" xfId="3084"/>
    <cellStyle name="常规 5 3 19 2" xfId="2398"/>
    <cellStyle name="常规 5 3 2" xfId="3085"/>
    <cellStyle name="常规 5 3 2 2" xfId="3086"/>
    <cellStyle name="常规 5 3 2 2 2" xfId="1265"/>
    <cellStyle name="常规 5 3 2 2 2 2" xfId="3087"/>
    <cellStyle name="常规 5 3 2 2 3" xfId="3088"/>
    <cellStyle name="常规 5 3 2 3" xfId="3089"/>
    <cellStyle name="常规 5 3 2 3 2" xfId="3090"/>
    <cellStyle name="常规 5 3 2 3 2 2" xfId="3091"/>
    <cellStyle name="常规 5 3 2 3 3" xfId="3092"/>
    <cellStyle name="常规 5 3 2 4" xfId="3093"/>
    <cellStyle name="常规 5 3 20" xfId="2301"/>
    <cellStyle name="常规 5 3 20 2" xfId="2306"/>
    <cellStyle name="常规 5 3 21" xfId="2085"/>
    <cellStyle name="常规 5 3 21 2" xfId="3074"/>
    <cellStyle name="常规 5 3 22" xfId="3077"/>
    <cellStyle name="常规 5 3 3" xfId="3094"/>
    <cellStyle name="常规 5 3 3 2" xfId="3095"/>
    <cellStyle name="常规 5 3 3 2 2" xfId="3096"/>
    <cellStyle name="常规 5 3 3 2 2 2" xfId="3097"/>
    <cellStyle name="常规 5 3 3 2 3" xfId="3098"/>
    <cellStyle name="常规 5 3 3 3" xfId="3099"/>
    <cellStyle name="常规 5 3 3 3 2" xfId="3100"/>
    <cellStyle name="常规 5 3 3 3 2 2" xfId="3101"/>
    <cellStyle name="常规 5 3 3 3 3" xfId="3102"/>
    <cellStyle name="常规 5 3 3 4" xfId="3103"/>
    <cellStyle name="常规 5 3 4" xfId="3104"/>
    <cellStyle name="常规 5 3 4 2" xfId="3105"/>
    <cellStyle name="常规 5 3 4 2 2" xfId="3106"/>
    <cellStyle name="常规 5 3 4 2 2 2" xfId="2958"/>
    <cellStyle name="常规 5 3 4 2 3" xfId="3107"/>
    <cellStyle name="常规 5 3 4 3" xfId="3108"/>
    <cellStyle name="常规 5 3 4 3 2" xfId="3109"/>
    <cellStyle name="常规 5 3 4 3 2 2" xfId="2968"/>
    <cellStyle name="常规 5 3 4 3 3" xfId="3110"/>
    <cellStyle name="常规 5 3 4 4" xfId="3111"/>
    <cellStyle name="常规 5 3 5" xfId="157"/>
    <cellStyle name="常规 5 3 5 2" xfId="408"/>
    <cellStyle name="常规 5 3 5 2 2" xfId="3112"/>
    <cellStyle name="常规 5 3 5 2 2 2" xfId="3113"/>
    <cellStyle name="常规 5 3 5 2 3" xfId="3114"/>
    <cellStyle name="常规 5 3 5 3" xfId="3115"/>
    <cellStyle name="常规 5 3 5 3 2" xfId="3116"/>
    <cellStyle name="常规 5 3 5 3 2 2" xfId="3117"/>
    <cellStyle name="常规 5 3 5 3 3" xfId="3118"/>
    <cellStyle name="常规 5 3 5 4" xfId="1314"/>
    <cellStyle name="常规 5 3 6" xfId="410"/>
    <cellStyle name="常规 5 3 6 2" xfId="3119"/>
    <cellStyle name="常规 5 3 6 2 2" xfId="3120"/>
    <cellStyle name="常规 5 3 6 2 2 2" xfId="3121"/>
    <cellStyle name="常规 5 3 6 2 3" xfId="3123"/>
    <cellStyle name="常规 5 3 6 3" xfId="3124"/>
    <cellStyle name="常规 5 3 6 3 2" xfId="3125"/>
    <cellStyle name="常规 5 3 6 3 2 2" xfId="3126"/>
    <cellStyle name="常规 5 3 6 3 3" xfId="3128"/>
    <cellStyle name="常规 5 3 6 4" xfId="3129"/>
    <cellStyle name="常规 5 3 7" xfId="3015"/>
    <cellStyle name="常规 5 3 7 2" xfId="3130"/>
    <cellStyle name="常规 5 3 7 2 2" xfId="3131"/>
    <cellStyle name="常规 5 3 7 2 2 2" xfId="1243"/>
    <cellStyle name="常规 5 3 7 2 3" xfId="3133"/>
    <cellStyle name="常规 5 3 7 3" xfId="3134"/>
    <cellStyle name="常规 5 3 7 3 2" xfId="3135"/>
    <cellStyle name="常规 5 3 7 3 2 2" xfId="3136"/>
    <cellStyle name="常规 5 3 7 3 3" xfId="3137"/>
    <cellStyle name="常规 5 3 7 4" xfId="3138"/>
    <cellStyle name="常规 5 3 8" xfId="2274"/>
    <cellStyle name="常规 5 3 8 2" xfId="2276"/>
    <cellStyle name="常规 5 3 8 2 2" xfId="3139"/>
    <cellStyle name="常规 5 3 8 2 2 2" xfId="3140"/>
    <cellStyle name="常规 5 3 8 2 3" xfId="3141"/>
    <cellStyle name="常规 5 3 8 3" xfId="1070"/>
    <cellStyle name="常规 5 3 8 3 2" xfId="3142"/>
    <cellStyle name="常规 5 3 8 3 2 2" xfId="1457"/>
    <cellStyle name="常规 5 3 8 3 3" xfId="3143"/>
    <cellStyle name="常规 5 3 8 4" xfId="2649"/>
    <cellStyle name="常规 5 3 9" xfId="2278"/>
    <cellStyle name="常规 5 3 9 2" xfId="3144"/>
    <cellStyle name="常规 5 3 9 2 2" xfId="3145"/>
    <cellStyle name="常规 5 3 9 2 2 2" xfId="3146"/>
    <cellStyle name="常规 5 3 9 2 3" xfId="3147"/>
    <cellStyle name="常规 5 3 9 3" xfId="3148"/>
    <cellStyle name="常规 5 3 9 3 2" xfId="3149"/>
    <cellStyle name="常规 5 3 9 3 2 2" xfId="2478"/>
    <cellStyle name="常规 5 3 9 3 3" xfId="3150"/>
    <cellStyle name="常规 5 3 9 4" xfId="3152"/>
    <cellStyle name="常规 5 4" xfId="2821"/>
    <cellStyle name="常规 5 4 10" xfId="1529"/>
    <cellStyle name="常规 5 4 10 2" xfId="3153"/>
    <cellStyle name="常规 5 4 10 2 2" xfId="3154"/>
    <cellStyle name="常规 5 4 10 2 2 2" xfId="6"/>
    <cellStyle name="常规 5 4 10 2 3" xfId="3155"/>
    <cellStyle name="常规 5 4 10 3" xfId="3156"/>
    <cellStyle name="常规 5 4 10 3 2" xfId="3157"/>
    <cellStyle name="常规 5 4 10 3 2 2" xfId="2407"/>
    <cellStyle name="常规 5 4 10 3 3" xfId="2837"/>
    <cellStyle name="常规 5 4 10 4" xfId="3159"/>
    <cellStyle name="常规 5 4 11" xfId="3160"/>
    <cellStyle name="常规 5 4 11 2" xfId="105"/>
    <cellStyle name="常规 5 4 11 2 2" xfId="2081"/>
    <cellStyle name="常规 5 4 11 3" xfId="119"/>
    <cellStyle name="常规 5 4 12" xfId="3161"/>
    <cellStyle name="常规 5 4 12 2" xfId="3162"/>
    <cellStyle name="常规 5 4 12 2 2" xfId="2010"/>
    <cellStyle name="常规 5 4 12 3" xfId="3163"/>
    <cellStyle name="常规 5 4 13" xfId="3164"/>
    <cellStyle name="常规 5 4 13 2" xfId="3166"/>
    <cellStyle name="常规 5 4 14" xfId="3167"/>
    <cellStyle name="常规 5 4 14 2" xfId="3169"/>
    <cellStyle name="常规 5 4 15" xfId="3171"/>
    <cellStyle name="常规 5 4 15 2" xfId="3174"/>
    <cellStyle name="常规 5 4 16" xfId="3176"/>
    <cellStyle name="常规 5 4 16 2" xfId="3178"/>
    <cellStyle name="常规 5 4 17" xfId="3180"/>
    <cellStyle name="常规 5 4 17 2" xfId="528"/>
    <cellStyle name="常规 5 4 18" xfId="3181"/>
    <cellStyle name="常规 5 4 18 2" xfId="543"/>
    <cellStyle name="常规 5 4 19" xfId="2102"/>
    <cellStyle name="常规 5 4 19 2" xfId="571"/>
    <cellStyle name="常规 5 4 2" xfId="2823"/>
    <cellStyle name="常规 5 4 2 2" xfId="2825"/>
    <cellStyle name="常规 5 4 2 2 2" xfId="2828"/>
    <cellStyle name="常规 5 4 2 2 2 2" xfId="3182"/>
    <cellStyle name="常规 5 4 2 2 3" xfId="3183"/>
    <cellStyle name="常规 5 4 2 3" xfId="2830"/>
    <cellStyle name="常规 5 4 2 3 2" xfId="3185"/>
    <cellStyle name="常规 5 4 2 3 2 2" xfId="3186"/>
    <cellStyle name="常规 5 4 2 3 3" xfId="3187"/>
    <cellStyle name="常规 5 4 2 4" xfId="1686"/>
    <cellStyle name="常规 5 4 20" xfId="3170"/>
    <cellStyle name="常规 5 4 20 2" xfId="3173"/>
    <cellStyle name="常规 5 4 21" xfId="3175"/>
    <cellStyle name="常规 5 4 21 2" xfId="3177"/>
    <cellStyle name="常规 5 4 22" xfId="3179"/>
    <cellStyle name="常规 5 4 3" xfId="2832"/>
    <cellStyle name="常规 5 4 3 2" xfId="2834"/>
    <cellStyle name="常规 5 4 3 2 2" xfId="2836"/>
    <cellStyle name="常规 5 4 3 2 2 2" xfId="3188"/>
    <cellStyle name="常规 5 4 3 2 3" xfId="3190"/>
    <cellStyle name="常规 5 4 3 3" xfId="2839"/>
    <cellStyle name="常规 5 4 3 3 2" xfId="3192"/>
    <cellStyle name="常规 5 4 3 3 2 2" xfId="3193"/>
    <cellStyle name="常规 5 4 3 3 3" xfId="3194"/>
    <cellStyle name="常规 5 4 3 4" xfId="17"/>
    <cellStyle name="常规 5 4 4" xfId="2841"/>
    <cellStyle name="常规 5 4 4 2" xfId="3195"/>
    <cellStyle name="常规 5 4 4 2 2" xfId="2099"/>
    <cellStyle name="常规 5 4 4 2 2 2" xfId="2101"/>
    <cellStyle name="常规 5 4 4 2 3" xfId="643"/>
    <cellStyle name="常规 5 4 4 3" xfId="3196"/>
    <cellStyle name="常规 5 4 4 3 2" xfId="2111"/>
    <cellStyle name="常规 5 4 4 3 2 2" xfId="2113"/>
    <cellStyle name="常规 5 4 4 3 3" xfId="927"/>
    <cellStyle name="常规 5 4 4 4" xfId="1726"/>
    <cellStyle name="常规 5 4 5" xfId="415"/>
    <cellStyle name="常规 5 4 5 2" xfId="418"/>
    <cellStyle name="常规 5 4 5 2 2" xfId="3197"/>
    <cellStyle name="常规 5 4 5 2 2 2" xfId="3199"/>
    <cellStyle name="常规 5 4 5 2 3" xfId="1030"/>
    <cellStyle name="常规 5 4 5 3" xfId="3201"/>
    <cellStyle name="常规 5 4 5 3 2" xfId="1505"/>
    <cellStyle name="常规 5 4 5 3 2 2" xfId="1508"/>
    <cellStyle name="常规 5 4 5 3 3" xfId="1511"/>
    <cellStyle name="常规 5 4 5 4" xfId="1736"/>
    <cellStyle name="常规 5 4 6" xfId="420"/>
    <cellStyle name="常规 5 4 6 2" xfId="3202"/>
    <cellStyle name="常规 5 4 6 2 2" xfId="3203"/>
    <cellStyle name="常规 5 4 6 2 2 2" xfId="3204"/>
    <cellStyle name="常规 5 4 6 2 3" xfId="1037"/>
    <cellStyle name="常规 5 4 6 3" xfId="3206"/>
    <cellStyle name="常规 5 4 6 3 2" xfId="3208"/>
    <cellStyle name="常规 5 4 6 3 2 2" xfId="294"/>
    <cellStyle name="常规 5 4 6 3 3" xfId="3209"/>
    <cellStyle name="常规 5 4 6 4" xfId="35"/>
    <cellStyle name="常规 5 4 7" xfId="3018"/>
    <cellStyle name="常规 5 4 7 2" xfId="3210"/>
    <cellStyle name="常规 5 4 7 2 2" xfId="3211"/>
    <cellStyle name="常规 5 4 7 2 2 2" xfId="3212"/>
    <cellStyle name="常规 5 4 7 2 3" xfId="3213"/>
    <cellStyle name="常规 5 4 7 3" xfId="3214"/>
    <cellStyle name="常规 5 4 7 3 2" xfId="3215"/>
    <cellStyle name="常规 5 4 7 3 2 2" xfId="3216"/>
    <cellStyle name="常规 5 4 7 3 3" xfId="3217"/>
    <cellStyle name="常规 5 4 7 4" xfId="3218"/>
    <cellStyle name="常规 5 4 8" xfId="2281"/>
    <cellStyle name="常规 5 4 8 2" xfId="43"/>
    <cellStyle name="常规 5 4 8 2 2" xfId="224"/>
    <cellStyle name="常规 5 4 8 2 2 2" xfId="49"/>
    <cellStyle name="常规 5 4 8 2 3" xfId="42"/>
    <cellStyle name="常规 5 4 8 3" xfId="32"/>
    <cellStyle name="常规 5 4 8 3 2" xfId="228"/>
    <cellStyle name="常规 5 4 8 3 2 2" xfId="230"/>
    <cellStyle name="常规 5 4 8 3 3" xfId="3219"/>
    <cellStyle name="常规 5 4 8 4" xfId="60"/>
    <cellStyle name="常规 5 4 9" xfId="2284"/>
    <cellStyle name="常规 5 4 9 2" xfId="3220"/>
    <cellStyle name="常规 5 4 9 2 2" xfId="3221"/>
    <cellStyle name="常规 5 4 9 2 2 2" xfId="3224"/>
    <cellStyle name="常规 5 4 9 2 3" xfId="3225"/>
    <cellStyle name="常规 5 4 9 3" xfId="3226"/>
    <cellStyle name="常规 5 4 9 3 2" xfId="3227"/>
    <cellStyle name="常规 5 4 9 3 2 2" xfId="3229"/>
    <cellStyle name="常规 5 4 9 3 3" xfId="3230"/>
    <cellStyle name="常规 5 4 9 4" xfId="2130"/>
    <cellStyle name="常规 5 5" xfId="2843"/>
    <cellStyle name="常规 5 5 2" xfId="2845"/>
    <cellStyle name="常规 5 5 2 2" xfId="2847"/>
    <cellStyle name="常规 5 5 3" xfId="2852"/>
    <cellStyle name="常规 5 6" xfId="2859"/>
    <cellStyle name="常规 5 6 2" xfId="2164"/>
    <cellStyle name="常规 5 6 2 2" xfId="2169"/>
    <cellStyle name="常规 5 6 3" xfId="2172"/>
    <cellStyle name="常规 5 7" xfId="140"/>
    <cellStyle name="常规 5 8" xfId="390"/>
    <cellStyle name="常规 6" xfId="3231"/>
    <cellStyle name="常规 6 2" xfId="3232"/>
    <cellStyle name="常规 6 2 10" xfId="3038"/>
    <cellStyle name="常规 6 2 10 2" xfId="3233"/>
    <cellStyle name="常规 6 2 10 2 2" xfId="3200"/>
    <cellStyle name="常规 6 2 10 2 2 2" xfId="1504"/>
    <cellStyle name="常规 6 2 10 2 3" xfId="1735"/>
    <cellStyle name="常规 6 2 10 3" xfId="3234"/>
    <cellStyle name="常规 6 2 10 3 2" xfId="3205"/>
    <cellStyle name="常规 6 2 10 3 2 2" xfId="3207"/>
    <cellStyle name="常规 6 2 10 3 3" xfId="34"/>
    <cellStyle name="常规 6 2 10 4" xfId="3235"/>
    <cellStyle name="常规 6 2 11" xfId="3236"/>
    <cellStyle name="常规 6 2 11 2" xfId="3237"/>
    <cellStyle name="常规 6 2 11 2 2" xfId="3238"/>
    <cellStyle name="常规 6 2 11 3" xfId="3239"/>
    <cellStyle name="常规 6 2 12" xfId="3240"/>
    <cellStyle name="常规 6 2 12 2" xfId="3241"/>
    <cellStyle name="常规 6 2 12 2 2" xfId="3242"/>
    <cellStyle name="常规 6 2 12 3" xfId="3243"/>
    <cellStyle name="常规 6 2 13" xfId="3244"/>
    <cellStyle name="常规 6 2 13 2" xfId="3245"/>
    <cellStyle name="常规 6 2 14" xfId="2535"/>
    <cellStyle name="常规 6 2 14 2" xfId="2537"/>
    <cellStyle name="常规 6 2 15" xfId="2541"/>
    <cellStyle name="常规 6 2 15 2" xfId="1818"/>
    <cellStyle name="常规 6 2 16" xfId="3247"/>
    <cellStyle name="常规 6 2 16 2" xfId="1822"/>
    <cellStyle name="常规 6 2 17" xfId="2436"/>
    <cellStyle name="常规 6 2 17 2" xfId="3248"/>
    <cellStyle name="常规 6 2 18" xfId="3249"/>
    <cellStyle name="常规 6 2 18 2" xfId="587"/>
    <cellStyle name="常规 6 2 19" xfId="3250"/>
    <cellStyle name="常规 6 2 19 2" xfId="599"/>
    <cellStyle name="常规 6 2 2" xfId="3251"/>
    <cellStyle name="常规 6 2 2 2" xfId="3252"/>
    <cellStyle name="常规 6 2 2 2 2" xfId="3253"/>
    <cellStyle name="常规 6 2 2 2 2 2" xfId="66"/>
    <cellStyle name="常规 6 2 2 2 3" xfId="3254"/>
    <cellStyle name="常规 6 2 2 3" xfId="3256"/>
    <cellStyle name="常规 6 2 2 3 2" xfId="3257"/>
    <cellStyle name="常规 6 2 2 3 2 2" xfId="99"/>
    <cellStyle name="常规 6 2 2 3 3" xfId="254"/>
    <cellStyle name="常规 6 2 2 4" xfId="3258"/>
    <cellStyle name="常规 6 2 20" xfId="2540"/>
    <cellStyle name="常规 6 2 20 2" xfId="1817"/>
    <cellStyle name="常规 6 2 21" xfId="3246"/>
    <cellStyle name="常规 6 2 21 2" xfId="1821"/>
    <cellStyle name="常规 6 2 22" xfId="2435"/>
    <cellStyle name="常规 6 2 3" xfId="3259"/>
    <cellStyle name="常规 6 2 3 2" xfId="3260"/>
    <cellStyle name="常规 6 2 3 2 2" xfId="3261"/>
    <cellStyle name="常规 6 2 3 2 2 2" xfId="625"/>
    <cellStyle name="常规 6 2 3 2 3" xfId="3262"/>
    <cellStyle name="常规 6 2 3 3" xfId="3263"/>
    <cellStyle name="常规 6 2 3 3 2" xfId="3264"/>
    <cellStyle name="常规 6 2 3 3 2 2" xfId="163"/>
    <cellStyle name="常规 6 2 3 3 3" xfId="3265"/>
    <cellStyle name="常规 6 2 3 4" xfId="3266"/>
    <cellStyle name="常规 6 2 4" xfId="3267"/>
    <cellStyle name="常规 6 2 4 2" xfId="3268"/>
    <cellStyle name="常规 6 2 4 2 2" xfId="3269"/>
    <cellStyle name="常规 6 2 4 2 2 2" xfId="771"/>
    <cellStyle name="常规 6 2 4 2 3" xfId="3270"/>
    <cellStyle name="常规 6 2 4 3" xfId="1247"/>
    <cellStyle name="常规 6 2 4 3 2" xfId="1293"/>
    <cellStyle name="常规 6 2 4 3 2 2" xfId="860"/>
    <cellStyle name="常规 6 2 4 3 3" xfId="1307"/>
    <cellStyle name="常规 6 2 4 4" xfId="1400"/>
    <cellStyle name="常规 6 2 5" xfId="3271"/>
    <cellStyle name="常规 6 2 5 2" xfId="3272"/>
    <cellStyle name="常规 6 2 5 2 2" xfId="3273"/>
    <cellStyle name="常规 6 2 5 2 2 2" xfId="3275"/>
    <cellStyle name="常规 6 2 5 2 3" xfId="3276"/>
    <cellStyle name="常规 6 2 5 3" xfId="1411"/>
    <cellStyle name="常规 6 2 5 3 2" xfId="1413"/>
    <cellStyle name="常规 6 2 5 3 2 2" xfId="1415"/>
    <cellStyle name="常规 6 2 5 3 3" xfId="519"/>
    <cellStyle name="常规 6 2 5 4" xfId="1321"/>
    <cellStyle name="常规 6 2 6" xfId="3277"/>
    <cellStyle name="常规 6 2 6 2" xfId="3278"/>
    <cellStyle name="常规 6 2 6 2 2" xfId="1017"/>
    <cellStyle name="常规 6 2 6 2 2 2" xfId="1019"/>
    <cellStyle name="常规 6 2 6 2 3" xfId="1023"/>
    <cellStyle name="常规 6 2 6 3" xfId="3279"/>
    <cellStyle name="常规 6 2 6 3 2" xfId="3280"/>
    <cellStyle name="常规 6 2 6 3 2 2" xfId="3281"/>
    <cellStyle name="常规 6 2 6 3 3" xfId="30"/>
    <cellStyle name="常规 6 2 6 4" xfId="3282"/>
    <cellStyle name="常规 6 2 7" xfId="3283"/>
    <cellStyle name="常规 6 2 7 2" xfId="2710"/>
    <cellStyle name="常规 6 2 7 2 2" xfId="2713"/>
    <cellStyle name="常规 6 2 7 2 2 2" xfId="2819"/>
    <cellStyle name="常规 6 2 7 2 3" xfId="3284"/>
    <cellStyle name="常规 6 2 7 3" xfId="1478"/>
    <cellStyle name="常规 6 2 7 3 2" xfId="1531"/>
    <cellStyle name="常规 6 2 7 3 2 2" xfId="1535"/>
    <cellStyle name="常规 6 2 7 3 3" xfId="548"/>
    <cellStyle name="常规 6 2 7 4" xfId="1643"/>
    <cellStyle name="常规 6 2 8" xfId="3285"/>
    <cellStyle name="常规 6 2 8 2" xfId="1468"/>
    <cellStyle name="常规 6 2 8 2 2" xfId="3286"/>
    <cellStyle name="常规 6 2 8 2 2 2" xfId="2341"/>
    <cellStyle name="常规 6 2 8 2 3" xfId="3287"/>
    <cellStyle name="常规 6 2 8 3" xfId="1661"/>
    <cellStyle name="常规 6 2 8 3 2" xfId="3288"/>
    <cellStyle name="常规 6 2 8 3 2 2" xfId="3289"/>
    <cellStyle name="常规 6 2 8 3 3" xfId="581"/>
    <cellStyle name="常规 6 2 8 4" xfId="1663"/>
    <cellStyle name="常规 6 2 9" xfId="3290"/>
    <cellStyle name="常规 6 2 9 2" xfId="1473"/>
    <cellStyle name="常规 6 2 9 2 2" xfId="3291"/>
    <cellStyle name="常规 6 2 9 2 2 2" xfId="3293"/>
    <cellStyle name="常规 6 2 9 2 3" xfId="3294"/>
    <cellStyle name="常规 6 2 9 3" xfId="1667"/>
    <cellStyle name="常规 6 2 9 3 2" xfId="1670"/>
    <cellStyle name="常规 6 2 9 3 2 2" xfId="1674"/>
    <cellStyle name="常规 6 2 9 3 3" xfId="607"/>
    <cellStyle name="常规 6 2 9 4" xfId="1682"/>
    <cellStyle name="常规 6 3" xfId="3295"/>
    <cellStyle name="常规 6 3 2" xfId="3296"/>
    <cellStyle name="常规 6 3 2 2" xfId="3297"/>
    <cellStyle name="常规 6 3 3" xfId="3198"/>
    <cellStyle name="常规 6 4" xfId="2718"/>
    <cellStyle name="常规 6 4 2" xfId="2721"/>
    <cellStyle name="常规 6 4 2 2" xfId="2725"/>
    <cellStyle name="常规 6 4 3" xfId="2727"/>
    <cellStyle name="常规 6 5" xfId="46"/>
    <cellStyle name="常规 6 6" xfId="2734"/>
    <cellStyle name="常规 7" xfId="2558"/>
    <cellStyle name="常规 7 2" xfId="2560"/>
    <cellStyle name="常规 7 2 10" xfId="3298"/>
    <cellStyle name="常规 7 2 10 2" xfId="3299"/>
    <cellStyle name="常规 7 2 10 2 2" xfId="2316"/>
    <cellStyle name="常规 7 2 10 2 2 2" xfId="2364"/>
    <cellStyle name="常规 7 2 10 2 3" xfId="2457"/>
    <cellStyle name="常规 7 2 10 3" xfId="3300"/>
    <cellStyle name="常规 7 2 10 3 2" xfId="2674"/>
    <cellStyle name="常规 7 2 10 3 2 2" xfId="3301"/>
    <cellStyle name="常规 7 2 10 3 3" xfId="3302"/>
    <cellStyle name="常规 7 2 10 4" xfId="2681"/>
    <cellStyle name="常规 7 2 11" xfId="3303"/>
    <cellStyle name="常规 7 2 11 2" xfId="3304"/>
    <cellStyle name="常规 7 2 11 2 2" xfId="3305"/>
    <cellStyle name="常规 7 2 11 3" xfId="3307"/>
    <cellStyle name="常规 7 2 12" xfId="3308"/>
    <cellStyle name="常规 7 2 12 2" xfId="3309"/>
    <cellStyle name="常规 7 2 12 2 2" xfId="3310"/>
    <cellStyle name="常规 7 2 12 3" xfId="3311"/>
    <cellStyle name="常规 7 2 13" xfId="3312"/>
    <cellStyle name="常规 7 2 13 2" xfId="3313"/>
    <cellStyle name="常规 7 2 14" xfId="3314"/>
    <cellStyle name="常规 7 2 14 2" xfId="3315"/>
    <cellStyle name="常规 7 2 15" xfId="959"/>
    <cellStyle name="常规 7 2 15 2" xfId="962"/>
    <cellStyle name="常规 7 2 16" xfId="966"/>
    <cellStyle name="常规 7 2 16 2" xfId="3318"/>
    <cellStyle name="常规 7 2 17" xfId="3321"/>
    <cellStyle name="常规 7 2 17 2" xfId="3322"/>
    <cellStyle name="常规 7 2 18" xfId="3323"/>
    <cellStyle name="常规 7 2 18 2" xfId="2892"/>
    <cellStyle name="常规 7 2 19" xfId="1466"/>
    <cellStyle name="常规 7 2 19 2" xfId="2897"/>
    <cellStyle name="常规 7 2 2" xfId="3324"/>
    <cellStyle name="常规 7 2 2 2" xfId="1852"/>
    <cellStyle name="常规 7 2 2 2 2" xfId="1854"/>
    <cellStyle name="常规 7 2 2 2 2 2" xfId="1856"/>
    <cellStyle name="常规 7 2 2 2 3" xfId="1858"/>
    <cellStyle name="常规 7 2 2 3" xfId="1860"/>
    <cellStyle name="常规 7 2 2 3 2" xfId="3325"/>
    <cellStyle name="常规 7 2 2 3 2 2" xfId="1008"/>
    <cellStyle name="常规 7 2 2 3 3" xfId="3326"/>
    <cellStyle name="常规 7 2 2 4" xfId="668"/>
    <cellStyle name="常规 7 2 20" xfId="958"/>
    <cellStyle name="常规 7 2 20 2" xfId="961"/>
    <cellStyle name="常规 7 2 21" xfId="965"/>
    <cellStyle name="常规 7 2 21 2" xfId="3317"/>
    <cellStyle name="常规 7 2 22" xfId="3320"/>
    <cellStyle name="常规 7 2 3" xfId="1502"/>
    <cellStyle name="常规 7 2 3 2" xfId="3327"/>
    <cellStyle name="常规 7 2 3 2 2" xfId="2289"/>
    <cellStyle name="常规 7 2 3 2 2 2" xfId="2291"/>
    <cellStyle name="常规 7 2 3 2 3" xfId="2294"/>
    <cellStyle name="常规 7 2 3 3" xfId="2373"/>
    <cellStyle name="常规 7 2 3 3 2" xfId="2309"/>
    <cellStyle name="常规 7 2 3 3 2 2" xfId="110"/>
    <cellStyle name="常规 7 2 3 3 3" xfId="2314"/>
    <cellStyle name="常规 7 2 3 4" xfId="689"/>
    <cellStyle name="常规 7 2 4" xfId="3328"/>
    <cellStyle name="常规 7 2 4 2" xfId="2552"/>
    <cellStyle name="常规 7 2 4 2 2" xfId="2439"/>
    <cellStyle name="常规 7 2 4 2 2 2" xfId="2441"/>
    <cellStyle name="常规 7 2 4 2 3" xfId="2445"/>
    <cellStyle name="常规 7 2 4 3" xfId="3329"/>
    <cellStyle name="常规 7 2 4 3 2" xfId="2452"/>
    <cellStyle name="常规 7 2 4 3 2 2" xfId="412"/>
    <cellStyle name="常规 7 2 4 3 3" xfId="2455"/>
    <cellStyle name="常规 7 2 4 4" xfId="3332"/>
    <cellStyle name="常规 7 2 5" xfId="3333"/>
    <cellStyle name="常规 7 2 5 2" xfId="3334"/>
    <cellStyle name="常规 7 2 5 2 2" xfId="3335"/>
    <cellStyle name="常规 7 2 5 2 2 2" xfId="3338"/>
    <cellStyle name="常规 7 2 5 2 3" xfId="3339"/>
    <cellStyle name="常规 7 2 5 3" xfId="3340"/>
    <cellStyle name="常规 7 2 5 3 2" xfId="3341"/>
    <cellStyle name="常规 7 2 5 3 2 2" xfId="1305"/>
    <cellStyle name="常规 7 2 5 3 3" xfId="3342"/>
    <cellStyle name="常规 7 2 5 4" xfId="1338"/>
    <cellStyle name="常规 7 2 6" xfId="3343"/>
    <cellStyle name="常规 7 2 6 2" xfId="3345"/>
    <cellStyle name="常规 7 2 6 2 2" xfId="3347"/>
    <cellStyle name="常规 7 2 6 2 2 2" xfId="3350"/>
    <cellStyle name="常规 7 2 6 2 3" xfId="3352"/>
    <cellStyle name="常规 7 2 6 3" xfId="3353"/>
    <cellStyle name="常规 7 2 6 3 2" xfId="3354"/>
    <cellStyle name="常规 7 2 6 3 2 2" xfId="3355"/>
    <cellStyle name="常规 7 2 6 3 3" xfId="3356"/>
    <cellStyle name="常规 7 2 6 4" xfId="3358"/>
    <cellStyle name="常规 7 2 7" xfId="3359"/>
    <cellStyle name="常规 7 2 7 2" xfId="3362"/>
    <cellStyle name="常规 7 2 7 2 2" xfId="3365"/>
    <cellStyle name="常规 7 2 7 2 2 2" xfId="3366"/>
    <cellStyle name="常规 7 2 7 2 3" xfId="3367"/>
    <cellStyle name="常规 7 2 7 3" xfId="3370"/>
    <cellStyle name="常规 7 2 7 3 2" xfId="3372"/>
    <cellStyle name="常规 7 2 7 3 2 2" xfId="3373"/>
    <cellStyle name="常规 7 2 7 3 3" xfId="3374"/>
    <cellStyle name="常规 7 2 7 4" xfId="3377"/>
    <cellStyle name="常规 7 2 8" xfId="3378"/>
    <cellStyle name="常规 7 2 8 2" xfId="3379"/>
    <cellStyle name="常规 7 2 8 2 2" xfId="3380"/>
    <cellStyle name="常规 7 2 8 2 2 2" xfId="1610"/>
    <cellStyle name="常规 7 2 8 2 3" xfId="3381"/>
    <cellStyle name="常规 7 2 8 3" xfId="1252"/>
    <cellStyle name="常规 7 2 8 3 2" xfId="1254"/>
    <cellStyle name="常规 7 2 8 3 2 2" xfId="715"/>
    <cellStyle name="常规 7 2 8 3 3" xfId="3382"/>
    <cellStyle name="常规 7 2 8 4" xfId="1257"/>
    <cellStyle name="常规 7 2 9" xfId="3383"/>
    <cellStyle name="常规 7 2 9 2" xfId="3384"/>
    <cellStyle name="常规 7 2 9 2 2" xfId="3385"/>
    <cellStyle name="常规 7 2 9 2 2 2" xfId="2346"/>
    <cellStyle name="常规 7 2 9 2 3" xfId="3386"/>
    <cellStyle name="常规 7 2 9 3" xfId="1260"/>
    <cellStyle name="常规 7 2 9 3 2" xfId="1262"/>
    <cellStyle name="常规 7 2 9 3 2 2" xfId="3387"/>
    <cellStyle name="常规 7 2 9 3 3" xfId="3388"/>
    <cellStyle name="常规 7 2 9 4" xfId="1264"/>
    <cellStyle name="常规 7 3" xfId="3389"/>
    <cellStyle name="常规 7 3 2" xfId="3390"/>
    <cellStyle name="常规 7 3 2 2" xfId="1917"/>
    <cellStyle name="常规 7 3 3" xfId="1507"/>
    <cellStyle name="常规 7 4" xfId="2738"/>
    <cellStyle name="常规 7 4 2" xfId="2741"/>
    <cellStyle name="常规 7 4 2 2" xfId="1992"/>
    <cellStyle name="常规 7 4 3" xfId="1514"/>
    <cellStyle name="常规 7 5" xfId="2744"/>
    <cellStyle name="常规 8" xfId="2562"/>
    <cellStyle name="常规 8 2" xfId="3391"/>
    <cellStyle name="常规 8 2 10" xfId="3393"/>
    <cellStyle name="常规 8 2 10 2" xfId="2906"/>
    <cellStyle name="常规 8 2 10 2 2" xfId="2908"/>
    <cellStyle name="常规 8 2 10 2 2 2" xfId="2910"/>
    <cellStyle name="常规 8 2 10 2 3" xfId="2912"/>
    <cellStyle name="常规 8 2 10 3" xfId="2684"/>
    <cellStyle name="常规 8 2 10 3 2" xfId="2914"/>
    <cellStyle name="常规 8 2 10 3 2 2" xfId="2916"/>
    <cellStyle name="常规 8 2 10 3 3" xfId="2661"/>
    <cellStyle name="常规 8 2 10 4" xfId="2918"/>
    <cellStyle name="常规 8 2 11" xfId="3394"/>
    <cellStyle name="常规 8 2 11 2" xfId="3395"/>
    <cellStyle name="常规 8 2 11 2 2" xfId="479"/>
    <cellStyle name="常规 8 2 11 3" xfId="3397"/>
    <cellStyle name="常规 8 2 12" xfId="3228"/>
    <cellStyle name="常规 8 2 12 2" xfId="3398"/>
    <cellStyle name="常规 8 2 12 2 2" xfId="3399"/>
    <cellStyle name="常规 8 2 12 3" xfId="3400"/>
    <cellStyle name="常规 8 2 13" xfId="3401"/>
    <cellStyle name="常规 8 2 13 2" xfId="3402"/>
    <cellStyle name="常规 8 2 14" xfId="3403"/>
    <cellStyle name="常规 8 2 14 2" xfId="3404"/>
    <cellStyle name="常规 8 2 15" xfId="3406"/>
    <cellStyle name="常规 8 2 15 2" xfId="3408"/>
    <cellStyle name="常规 8 2 16" xfId="3411"/>
    <cellStyle name="常规 8 2 16 2" xfId="3414"/>
    <cellStyle name="常规 8 2 17" xfId="3417"/>
    <cellStyle name="常规 8 2 17 2" xfId="3418"/>
    <cellStyle name="常规 8 2 18" xfId="3420"/>
    <cellStyle name="常规 8 2 18 2" xfId="3421"/>
    <cellStyle name="常规 8 2 19" xfId="2238"/>
    <cellStyle name="常规 8 2 19 2" xfId="2433"/>
    <cellStyle name="常规 8 2 2" xfId="3422"/>
    <cellStyle name="常规 8 2 2 2" xfId="3423"/>
    <cellStyle name="常规 8 2 2 2 2" xfId="3424"/>
    <cellStyle name="常规 8 2 2 2 2 2" xfId="3425"/>
    <cellStyle name="常规 8 2 2 2 3" xfId="3426"/>
    <cellStyle name="常规 8 2 2 3" xfId="3427"/>
    <cellStyle name="常规 8 2 2 3 2" xfId="3428"/>
    <cellStyle name="常规 8 2 2 3 2 2" xfId="3429"/>
    <cellStyle name="常规 8 2 2 3 3" xfId="3430"/>
    <cellStyle name="常规 8 2 2 4" xfId="3431"/>
    <cellStyle name="常规 8 2 20" xfId="3405"/>
    <cellStyle name="常规 8 2 20 2" xfId="3407"/>
    <cellStyle name="常规 8 2 21" xfId="3410"/>
    <cellStyle name="常规 8 2 21 2" xfId="3413"/>
    <cellStyle name="常规 8 2 22" xfId="3416"/>
    <cellStyle name="常规 8 2 3" xfId="3432"/>
    <cellStyle name="常规 8 2 3 2" xfId="3433"/>
    <cellStyle name="常规 8 2 3 2 2" xfId="2572"/>
    <cellStyle name="常规 8 2 3 2 2 2" xfId="2575"/>
    <cellStyle name="常规 8 2 3 2 3" xfId="2578"/>
    <cellStyle name="常规 8 2 3 3" xfId="56"/>
    <cellStyle name="常规 8 2 3 3 2" xfId="250"/>
    <cellStyle name="常规 8 2 3 3 2 2" xfId="252"/>
    <cellStyle name="常规 8 2 3 3 3" xfId="3434"/>
    <cellStyle name="常规 8 2 3 4" xfId="58"/>
    <cellStyle name="常规 8 2 4" xfId="3435"/>
    <cellStyle name="常规 8 2 4 2" xfId="3436"/>
    <cellStyle name="常规 8 2 4 2 2" xfId="3438"/>
    <cellStyle name="常规 8 2 4 2 2 2" xfId="3439"/>
    <cellStyle name="常规 8 2 4 2 3" xfId="2990"/>
    <cellStyle name="常规 8 2 4 3" xfId="3440"/>
    <cellStyle name="常规 8 2 4 3 2" xfId="3442"/>
    <cellStyle name="常规 8 2 4 3 2 2" xfId="3443"/>
    <cellStyle name="常规 8 2 4 3 3" xfId="3444"/>
    <cellStyle name="常规 8 2 4 4" xfId="1370"/>
    <cellStyle name="常规 8 2 5" xfId="3445"/>
    <cellStyle name="常规 8 2 5 2" xfId="3446"/>
    <cellStyle name="常规 8 2 5 2 2" xfId="3447"/>
    <cellStyle name="常规 8 2 5 2 2 2" xfId="3448"/>
    <cellStyle name="常规 8 2 5 2 3" xfId="3449"/>
    <cellStyle name="常规 8 2 5 3" xfId="3450"/>
    <cellStyle name="常规 8 2 5 3 2" xfId="3451"/>
    <cellStyle name="常规 8 2 5 3 2 2" xfId="3452"/>
    <cellStyle name="常规 8 2 5 3 3" xfId="3453"/>
    <cellStyle name="常规 8 2 5 4" xfId="1354"/>
    <cellStyle name="常规 8 2 6" xfId="3454"/>
    <cellStyle name="常规 8 2 6 2" xfId="3455"/>
    <cellStyle name="常规 8 2 6 2 2" xfId="2185"/>
    <cellStyle name="常规 8 2 6 2 2 2" xfId="3457"/>
    <cellStyle name="常规 8 2 6 2 3" xfId="286"/>
    <cellStyle name="常规 8 2 6 3" xfId="3458"/>
    <cellStyle name="常规 8 2 6 3 2" xfId="2190"/>
    <cellStyle name="常规 8 2 6 3 2 2" xfId="3459"/>
    <cellStyle name="常规 8 2 6 3 3" xfId="297"/>
    <cellStyle name="常规 8 2 6 4" xfId="3460"/>
    <cellStyle name="常规 8 2 7" xfId="2949"/>
    <cellStyle name="常规 8 2 7 2" xfId="3461"/>
    <cellStyle name="常规 8 2 7 2 2" xfId="2201"/>
    <cellStyle name="常规 8 2 7 2 2 2" xfId="3463"/>
    <cellStyle name="常规 8 2 7 2 3" xfId="314"/>
    <cellStyle name="常规 8 2 7 3" xfId="3464"/>
    <cellStyle name="常规 8 2 7 3 2" xfId="2211"/>
    <cellStyle name="常规 8 2 7 3 2 2" xfId="3466"/>
    <cellStyle name="常规 8 2 7 3 3" xfId="3468"/>
    <cellStyle name="常规 8 2 7 4" xfId="3469"/>
    <cellStyle name="常规 8 2 8" xfId="747"/>
    <cellStyle name="常规 8 2 8 2" xfId="3470"/>
    <cellStyle name="常规 8 2 8 2 2" xfId="2229"/>
    <cellStyle name="常规 8 2 8 2 2 2" xfId="2297"/>
    <cellStyle name="常规 8 2 8 2 3" xfId="333"/>
    <cellStyle name="常规 8 2 8 3" xfId="3471"/>
    <cellStyle name="常规 8 2 8 3 2" xfId="2241"/>
    <cellStyle name="常规 8 2 8 3 2 2" xfId="2450"/>
    <cellStyle name="常规 8 2 8 3 3" xfId="1926"/>
    <cellStyle name="常规 8 2 8 4" xfId="3472"/>
    <cellStyle name="常规 8 2 9" xfId="3473"/>
    <cellStyle name="常规 8 2 9 2" xfId="3474"/>
    <cellStyle name="常规 8 2 9 2 2" xfId="2247"/>
    <cellStyle name="常规 8 2 9 2 2 2" xfId="2656"/>
    <cellStyle name="常规 8 2 9 2 3" xfId="1421"/>
    <cellStyle name="常规 8 2 9 3" xfId="3475"/>
    <cellStyle name="常规 8 2 9 3 2" xfId="2251"/>
    <cellStyle name="常规 8 2 9 3 2 2" xfId="3476"/>
    <cellStyle name="常规 8 2 9 3 3" xfId="2929"/>
    <cellStyle name="常规 8 2 9 4" xfId="2827"/>
    <cellStyle name="常规 8 3" xfId="3477"/>
    <cellStyle name="常规 8 3 2" xfId="3478"/>
    <cellStyle name="常规 8 3 2 2" xfId="3479"/>
    <cellStyle name="常规 8 3 3" xfId="1739"/>
    <cellStyle name="常规 8 4" xfId="2751"/>
    <cellStyle name="常规 8 4 2" xfId="2753"/>
    <cellStyle name="常规 8 4 2 2" xfId="2755"/>
    <cellStyle name="常规 8 4 3" xfId="2757"/>
    <cellStyle name="常规 8 5" xfId="2759"/>
    <cellStyle name="常规 9" xfId="3344"/>
    <cellStyle name="常规 9 2" xfId="3346"/>
    <cellStyle name="常规 9 2 10" xfId="1718"/>
    <cellStyle name="常规 9 2 10 2" xfId="3480"/>
    <cellStyle name="常规 9 2 10 2 2" xfId="3481"/>
    <cellStyle name="常规 9 2 10 2 2 2" xfId="3482"/>
    <cellStyle name="常规 9 2 10 2 3" xfId="1011"/>
    <cellStyle name="常规 9 2 10 3" xfId="3483"/>
    <cellStyle name="常规 9 2 10 3 2" xfId="3484"/>
    <cellStyle name="常规 9 2 10 3 2 2" xfId="1054"/>
    <cellStyle name="常规 9 2 10 3 3" xfId="3485"/>
    <cellStyle name="常规 9 2 10 4" xfId="3486"/>
    <cellStyle name="常规 9 2 11" xfId="3487"/>
    <cellStyle name="常规 9 2 11 2" xfId="3488"/>
    <cellStyle name="常规 9 2 11 2 2" xfId="3489"/>
    <cellStyle name="常规 9 2 11 3" xfId="3490"/>
    <cellStyle name="常规 9 2 12" xfId="3491"/>
    <cellStyle name="常规 9 2 12 2" xfId="3492"/>
    <cellStyle name="常规 9 2 12 2 2" xfId="3493"/>
    <cellStyle name="常规 9 2 12 3" xfId="3494"/>
    <cellStyle name="常规 9 2 13" xfId="3495"/>
    <cellStyle name="常规 9 2 13 2" xfId="3496"/>
    <cellStyle name="常规 9 2 14" xfId="2566"/>
    <cellStyle name="常规 9 2 14 2" xfId="3497"/>
    <cellStyle name="常规 9 2 15" xfId="3499"/>
    <cellStyle name="常规 9 2 15 2" xfId="2157"/>
    <cellStyle name="常规 9 2 16" xfId="3361"/>
    <cellStyle name="常规 9 2 16 2" xfId="3364"/>
    <cellStyle name="常规 9 2 17" xfId="3369"/>
    <cellStyle name="常规 9 2 17 2" xfId="3371"/>
    <cellStyle name="常规 9 2 18" xfId="3376"/>
    <cellStyle name="常规 9 2 18 2" xfId="3500"/>
    <cellStyle name="常规 9 2 19" xfId="3501"/>
    <cellStyle name="常规 9 2 19 2" xfId="3054"/>
    <cellStyle name="常规 9 2 2" xfId="3349"/>
    <cellStyle name="常规 9 2 2 2" xfId="3502"/>
    <cellStyle name="常规 9 2 2 2 2" xfId="3503"/>
    <cellStyle name="常规 9 2 2 2 2 2" xfId="2135"/>
    <cellStyle name="常规 9 2 2 2 3" xfId="3504"/>
    <cellStyle name="常规 9 2 2 3" xfId="2"/>
    <cellStyle name="常规 9 2 2 3 2" xfId="3505"/>
    <cellStyle name="常规 9 2 2 3 2 2" xfId="3506"/>
    <cellStyle name="常规 9 2 2 3 3" xfId="3507"/>
    <cellStyle name="常规 9 2 2 4" xfId="3508"/>
    <cellStyle name="常规 9 2 20" xfId="3498"/>
    <cellStyle name="常规 9 2 20 2" xfId="2156"/>
    <cellStyle name="常规 9 2 21" xfId="3360"/>
    <cellStyle name="常规 9 2 21 2" xfId="3363"/>
    <cellStyle name="常规 9 2 22" xfId="3368"/>
    <cellStyle name="常规 9 2 3" xfId="3509"/>
    <cellStyle name="常规 9 2 3 2" xfId="3510"/>
    <cellStyle name="常规 9 2 3 2 2" xfId="3511"/>
    <cellStyle name="常规 9 2 3 2 2 2" xfId="3512"/>
    <cellStyle name="常规 9 2 3 2 3" xfId="3513"/>
    <cellStyle name="常规 9 2 3 3" xfId="169"/>
    <cellStyle name="常规 9 2 3 3 2" xfId="3514"/>
    <cellStyle name="常规 9 2 3 3 2 2" xfId="3515"/>
    <cellStyle name="常规 9 2 3 3 3" xfId="3516"/>
    <cellStyle name="常规 9 2 3 4" xfId="3437"/>
    <cellStyle name="常规 9 2 4" xfId="3462"/>
    <cellStyle name="常规 9 2 4 2" xfId="3517"/>
    <cellStyle name="常规 9 2 4 2 2" xfId="3518"/>
    <cellStyle name="常规 9 2 4 2 2 2" xfId="3519"/>
    <cellStyle name="常规 9 2 4 2 3" xfId="3520"/>
    <cellStyle name="常规 9 2 4 3" xfId="160"/>
    <cellStyle name="常规 9 2 4 3 2" xfId="3076"/>
    <cellStyle name="常规 9 2 4 3 2 2" xfId="3079"/>
    <cellStyle name="常规 9 2 4 3 3" xfId="3081"/>
    <cellStyle name="常规 9 2 4 4" xfId="3441"/>
    <cellStyle name="常规 9 2 5" xfId="3521"/>
    <cellStyle name="常规 9 2 5 2" xfId="3522"/>
    <cellStyle name="常规 9 2 5 2 2" xfId="3523"/>
    <cellStyle name="常规 9 2 5 2 2 2" xfId="3524"/>
    <cellStyle name="常规 9 2 5 2 3" xfId="3525"/>
    <cellStyle name="常规 9 2 5 3" xfId="177"/>
    <cellStyle name="常规 9 2 5 3 2" xfId="3526"/>
    <cellStyle name="常规 9 2 5 3 2 2" xfId="3527"/>
    <cellStyle name="常规 9 2 5 3 3" xfId="3528"/>
    <cellStyle name="常规 9 2 5 4" xfId="1372"/>
    <cellStyle name="常规 9 2 6" xfId="3530"/>
    <cellStyle name="常规 9 2 6 2" xfId="3122"/>
    <cellStyle name="常规 9 2 6 2 2" xfId="2592"/>
    <cellStyle name="常规 9 2 6 2 2 2" xfId="3531"/>
    <cellStyle name="常规 9 2 6 2 3" xfId="3532"/>
    <cellStyle name="常规 9 2 6 3" xfId="181"/>
    <cellStyle name="常规 9 2 6 3 2" xfId="2596"/>
    <cellStyle name="常规 9 2 6 3 2 2" xfId="3533"/>
    <cellStyle name="常规 9 2 6 3 3" xfId="3535"/>
    <cellStyle name="常规 9 2 6 4" xfId="3536"/>
    <cellStyle name="常规 9 2 7" xfId="2953"/>
    <cellStyle name="常规 9 2 7 2" xfId="3127"/>
    <cellStyle name="常规 9 2 7 2 2" xfId="2601"/>
    <cellStyle name="常规 9 2 7 2 2 2" xfId="2325"/>
    <cellStyle name="常规 9 2 7 2 3" xfId="3537"/>
    <cellStyle name="常规 9 2 7 3" xfId="3538"/>
    <cellStyle name="常规 9 2 7 3 2" xfId="2604"/>
    <cellStyle name="常规 9 2 7 3 2 2" xfId="3539"/>
    <cellStyle name="常规 9 2 7 3 3" xfId="3541"/>
    <cellStyle name="常规 9 2 7 4" xfId="3542"/>
    <cellStyle name="常规 9 2 8" xfId="3543"/>
    <cellStyle name="常规 9 2 8 2" xfId="3544"/>
    <cellStyle name="常规 9 2 8 2 2" xfId="2612"/>
    <cellStyle name="常规 9 2 8 2 2 2" xfId="3529"/>
    <cellStyle name="常规 9 2 8 2 3" xfId="13"/>
    <cellStyle name="常规 9 2 8 3" xfId="3545"/>
    <cellStyle name="常规 9 2 8 3 2" xfId="1032"/>
    <cellStyle name="常规 9 2 8 3 2 2" xfId="1035"/>
    <cellStyle name="常规 9 2 8 3 3" xfId="1040"/>
    <cellStyle name="常规 9 2 8 4" xfId="3546"/>
    <cellStyle name="常规 9 2 9" xfId="2588"/>
    <cellStyle name="常规 9 2 9 2" xfId="2590"/>
    <cellStyle name="常规 9 2 9 2 2" xfId="2619"/>
    <cellStyle name="常规 9 2 9 2 2 2" xfId="2313"/>
    <cellStyle name="常规 9 2 9 2 3" xfId="3547"/>
    <cellStyle name="常规 9 2 9 3" xfId="3548"/>
    <cellStyle name="常规 9 2 9 3 2" xfId="2622"/>
    <cellStyle name="常规 9 2 9 3 2 2" xfId="2454"/>
    <cellStyle name="常规 9 2 9 3 3" xfId="3549"/>
    <cellStyle name="常规 9 2 9 4" xfId="2849"/>
    <cellStyle name="常规 9 3" xfId="3351"/>
    <cellStyle name="常规 9 3 2" xfId="3550"/>
    <cellStyle name="常规 9 3 2 2" xfId="3551"/>
    <cellStyle name="常规 9 3 3" xfId="1744"/>
    <cellStyle name="常规 9 4" xfId="2766"/>
    <cellStyle name="常规 9 4 2" xfId="2768"/>
    <cellStyle name="常规 9 4 2 2" xfId="2770"/>
    <cellStyle name="常规 9 4 3" xfId="2772"/>
    <cellStyle name="常规 9 5" xfId="2774"/>
    <cellStyle name="常规_080102预算处统计08年预算基础数据" xfId="265"/>
    <cellStyle name="常规_09年决算参阅资料(常委会定)" xfId="2168"/>
    <cellStyle name="常规_2013年预算表格(3月15报省表内公式表)" xfId="3552"/>
    <cellStyle name="常规_2015市本级年社会保险基金预算表" xfId="3877"/>
    <cellStyle name="常规_Book1" xfId="3553"/>
    <cellStyle name="常规_Book1_2015年预算市级支出和平衡表" xfId="201"/>
    <cellStyle name="常规_预算执行" xfId="3554"/>
    <cellStyle name="常规_预算执行2000预算2001" xfId="2449"/>
    <cellStyle name="好 2" xfId="1465"/>
    <cellStyle name="好 2 2" xfId="2896"/>
    <cellStyle name="好_2013年上级" xfId="2658"/>
    <cellStyle name="好_2013年上级 2" xfId="2660"/>
    <cellStyle name="好_2013年上级 2 10" xfId="974"/>
    <cellStyle name="好_2013年上级 2 10 2" xfId="976"/>
    <cellStyle name="好_2013年上级 2 10 2 2" xfId="978"/>
    <cellStyle name="好_2013年上级 2 10 2 2 2" xfId="3555"/>
    <cellStyle name="好_2013年上级 2 10 2 3" xfId="3556"/>
    <cellStyle name="好_2013年上级 2 10 3" xfId="886"/>
    <cellStyle name="好_2013年上级 2 10 3 2" xfId="3558"/>
    <cellStyle name="好_2013年上级 2 10 3 2 2" xfId="3559"/>
    <cellStyle name="好_2013年上级 2 10 3 3" xfId="3560"/>
    <cellStyle name="好_2013年上级 2 10 4" xfId="3562"/>
    <cellStyle name="好_2013年上级 2 11" xfId="980"/>
    <cellStyle name="好_2013年上级 2 11 2" xfId="982"/>
    <cellStyle name="好_2013年上级 2 11 2 2" xfId="984"/>
    <cellStyle name="好_2013年上级 2 11 3" xfId="986"/>
    <cellStyle name="好_2013年上级 2 12" xfId="988"/>
    <cellStyle name="好_2013年上级 2 12 2" xfId="3563"/>
    <cellStyle name="好_2013年上级 2 12 2 2" xfId="3564"/>
    <cellStyle name="好_2013年上级 2 12 3" xfId="3566"/>
    <cellStyle name="好_2013年上级 2 13" xfId="3567"/>
    <cellStyle name="好_2013年上级 2 13 2" xfId="3568"/>
    <cellStyle name="好_2013年上级 2 14" xfId="3569"/>
    <cellStyle name="好_2013年上级 2 14 2" xfId="3570"/>
    <cellStyle name="好_2013年上级 2 15" xfId="3572"/>
    <cellStyle name="好_2013年上级 2 15 2" xfId="3575"/>
    <cellStyle name="好_2013年上级 2 16" xfId="2305"/>
    <cellStyle name="好_2013年上级 2 16 2" xfId="3578"/>
    <cellStyle name="好_2013年上级 2 17" xfId="1272"/>
    <cellStyle name="好_2013年上级 2 17 2" xfId="3579"/>
    <cellStyle name="好_2013年上级 2 18" xfId="3580"/>
    <cellStyle name="好_2013年上级 2 18 2" xfId="3581"/>
    <cellStyle name="好_2013年上级 2 19" xfId="3582"/>
    <cellStyle name="好_2013年上级 2 19 2" xfId="3583"/>
    <cellStyle name="好_2013年上级 2 2" xfId="3584"/>
    <cellStyle name="好_2013年上级 2 2 2" xfId="3585"/>
    <cellStyle name="好_2013年上级 2 2 2 2" xfId="3586"/>
    <cellStyle name="好_2013年上级 2 2 2 2 2" xfId="3587"/>
    <cellStyle name="好_2013年上级 2 2 2 3" xfId="3588"/>
    <cellStyle name="好_2013年上级 2 2 3" xfId="3589"/>
    <cellStyle name="好_2013年上级 2 2 3 2" xfId="33"/>
    <cellStyle name="好_2013年上级 2 2 3 2 2" xfId="2564"/>
    <cellStyle name="好_2013年上级 2 2 3 3" xfId="3590"/>
    <cellStyle name="好_2013年上级 2 2 4" xfId="3591"/>
    <cellStyle name="好_2013年上级 2 20" xfId="3571"/>
    <cellStyle name="好_2013年上级 2 20 2" xfId="3574"/>
    <cellStyle name="好_2013年上级 2 21" xfId="2304"/>
    <cellStyle name="好_2013年上级 2 21 2" xfId="3577"/>
    <cellStyle name="好_2013年上级 2 22" xfId="1271"/>
    <cellStyle name="好_2013年上级 2 3" xfId="711"/>
    <cellStyle name="好_2013年上级 2 3 2" xfId="833"/>
    <cellStyle name="好_2013年上级 2 3 2 2" xfId="1398"/>
    <cellStyle name="好_2013年上级 2 3 2 2 2" xfId="2064"/>
    <cellStyle name="好_2013年上级 2 3 2 3" xfId="3573"/>
    <cellStyle name="好_2013年上级 2 3 3" xfId="3592"/>
    <cellStyle name="好_2013年上级 2 3 3 2" xfId="3593"/>
    <cellStyle name="好_2013年上级 2 3 3 2 2" xfId="3594"/>
    <cellStyle name="好_2013年上级 2 3 3 3" xfId="3576"/>
    <cellStyle name="好_2013年上级 2 3 4" xfId="3595"/>
    <cellStyle name="好_2013年上级 2 4" xfId="516"/>
    <cellStyle name="好_2013年上级 2 4 2" xfId="3596"/>
    <cellStyle name="好_2013年上级 2 4 2 2" xfId="3597"/>
    <cellStyle name="好_2013年上级 2 4 2 2 2" xfId="3598"/>
    <cellStyle name="好_2013年上级 2 4 2 3" xfId="3599"/>
    <cellStyle name="好_2013年上级 2 4 3" xfId="3600"/>
    <cellStyle name="好_2013年上级 2 4 3 2" xfId="3601"/>
    <cellStyle name="好_2013年上级 2 4 3 2 2" xfId="3602"/>
    <cellStyle name="好_2013年上级 2 4 3 3" xfId="3603"/>
    <cellStyle name="好_2013年上级 2 4 4" xfId="3604"/>
    <cellStyle name="好_2013年上级 2 5" xfId="3605"/>
    <cellStyle name="好_2013年上级 2 5 2" xfId="3606"/>
    <cellStyle name="好_2013年上级 2 5 2 2" xfId="3607"/>
    <cellStyle name="好_2013年上级 2 5 2 2 2" xfId="3608"/>
    <cellStyle name="好_2013年上级 2 5 2 3" xfId="3609"/>
    <cellStyle name="好_2013年上级 2 5 3" xfId="3610"/>
    <cellStyle name="好_2013年上级 2 5 3 2" xfId="3611"/>
    <cellStyle name="好_2013年上级 2 5 3 2 2" xfId="2036"/>
    <cellStyle name="好_2013年上级 2 5 3 3" xfId="3612"/>
    <cellStyle name="好_2013年上级 2 5 4" xfId="3613"/>
    <cellStyle name="好_2013年上级 2 6" xfId="3614"/>
    <cellStyle name="好_2013年上级 2 6 2" xfId="3615"/>
    <cellStyle name="好_2013年上级 2 6 2 2" xfId="2067"/>
    <cellStyle name="好_2013年上级 2 6 2 2 2" xfId="2964"/>
    <cellStyle name="好_2013年上级 2 6 2 3" xfId="3616"/>
    <cellStyle name="好_2013年上级 2 6 3" xfId="3617"/>
    <cellStyle name="好_2013年上级 2 6 3 2" xfId="2078"/>
    <cellStyle name="好_2013年上级 2 6 3 2 2" xfId="2539"/>
    <cellStyle name="好_2013年上级 2 6 3 3" xfId="3618"/>
    <cellStyle name="好_2013年上级 2 6 4" xfId="3619"/>
    <cellStyle name="好_2013年上级 2 7" xfId="3620"/>
    <cellStyle name="好_2013年上级 2 7 2" xfId="3621"/>
    <cellStyle name="好_2013年上级 2 7 2 2" xfId="3622"/>
    <cellStyle name="好_2013年上级 2 7 2 2 2" xfId="21"/>
    <cellStyle name="好_2013年上级 2 7 2 3" xfId="2396"/>
    <cellStyle name="好_2013年上级 2 7 3" xfId="2208"/>
    <cellStyle name="好_2013年上级 2 7 3 2" xfId="3623"/>
    <cellStyle name="好_2013年上级 2 7 3 2 2" xfId="45"/>
    <cellStyle name="好_2013年上级 2 7 3 3" xfId="3624"/>
    <cellStyle name="好_2013年上级 2 7 4" xfId="3625"/>
    <cellStyle name="好_2013年上级 2 8" xfId="3626"/>
    <cellStyle name="好_2013年上级 2 8 2" xfId="3627"/>
    <cellStyle name="好_2013年上级 2 8 2 2" xfId="3628"/>
    <cellStyle name="好_2013年上级 2 8 2 2 2" xfId="3629"/>
    <cellStyle name="好_2013年上级 2 8 2 3" xfId="2404"/>
    <cellStyle name="好_2013年上级 2 8 3" xfId="3465"/>
    <cellStyle name="好_2013年上级 2 8 3 2" xfId="3630"/>
    <cellStyle name="好_2013年上级 2 8 3 2 2" xfId="3041"/>
    <cellStyle name="好_2013年上级 2 8 3 3" xfId="3631"/>
    <cellStyle name="好_2013年上级 2 8 4" xfId="3632"/>
    <cellStyle name="好_2013年上级 2 9" xfId="3633"/>
    <cellStyle name="好_2013年上级 2 9 2" xfId="3634"/>
    <cellStyle name="好_2013年上级 2 9 2 2" xfId="3635"/>
    <cellStyle name="好_2013年上级 2 9 2 2 2" xfId="1281"/>
    <cellStyle name="好_2013年上级 2 9 2 3" xfId="3636"/>
    <cellStyle name="好_2013年上级 2 9 3" xfId="3638"/>
    <cellStyle name="好_2013年上级 2 9 3 2" xfId="3640"/>
    <cellStyle name="好_2013年上级 2 9 3 2 2" xfId="3255"/>
    <cellStyle name="好_2013年上级 2 9 3 3" xfId="3641"/>
    <cellStyle name="好_2013年上级 2 9 4" xfId="3643"/>
    <cellStyle name="好_2013年上级 3" xfId="3644"/>
    <cellStyle name="好_2013年上级 3 2" xfId="3645"/>
    <cellStyle name="好_2013年上级 3 2 2" xfId="3646"/>
    <cellStyle name="好_2013年上级 3 3" xfId="3647"/>
    <cellStyle name="好_2013年上级 4" xfId="3648"/>
    <cellStyle name="好_2013年上级 4 2" xfId="3028"/>
    <cellStyle name="好_2013年上级 4 2 2" xfId="3031"/>
    <cellStyle name="好_2013年上级 4 3" xfId="3034"/>
    <cellStyle name="好_2013年上级 5" xfId="1326"/>
    <cellStyle name="好_2013专项转支" xfId="2448"/>
    <cellStyle name="好_2013专项转支 2" xfId="393"/>
    <cellStyle name="好_2013专项转支 2 10" xfId="3649"/>
    <cellStyle name="好_2013专项转支 2 10 2" xfId="3650"/>
    <cellStyle name="好_2013专项转支 2 10 2 2" xfId="3651"/>
    <cellStyle name="好_2013专项转支 2 10 2 2 2" xfId="3652"/>
    <cellStyle name="好_2013专项转支 2 10 2 3" xfId="3653"/>
    <cellStyle name="好_2013专项转支 2 10 3" xfId="3165"/>
    <cellStyle name="好_2013专项转支 2 10 3 2" xfId="3654"/>
    <cellStyle name="好_2013专项转支 2 10 3 2 2" xfId="3655"/>
    <cellStyle name="好_2013专项转支 2 10 3 3" xfId="3656"/>
    <cellStyle name="好_2013专项转支 2 10 4" xfId="3657"/>
    <cellStyle name="好_2013专项转支 2 11" xfId="3658"/>
    <cellStyle name="好_2013专项转支 2 11 2" xfId="3659"/>
    <cellStyle name="好_2013专项转支 2 11 2 2" xfId="3660"/>
    <cellStyle name="好_2013专项转支 2 11 3" xfId="3168"/>
    <cellStyle name="好_2013专项转支 2 12" xfId="226"/>
    <cellStyle name="好_2013专项转支 2 12 2" xfId="3661"/>
    <cellStyle name="好_2013专项转支 2 12 2 2" xfId="3662"/>
    <cellStyle name="好_2013专项转支 2 12 3" xfId="3172"/>
    <cellStyle name="好_2013专项转支 2 13" xfId="3663"/>
    <cellStyle name="好_2013专项转支 2 13 2" xfId="3664"/>
    <cellStyle name="好_2013专项转支 2 14" xfId="3665"/>
    <cellStyle name="好_2013专项转支 2 14 2" xfId="526"/>
    <cellStyle name="好_2013专项转支 2 15" xfId="2323"/>
    <cellStyle name="好_2013专项转支 2 15 2" xfId="536"/>
    <cellStyle name="好_2013专项转支 2 16" xfId="1930"/>
    <cellStyle name="好_2013专项转支 2 16 2" xfId="555"/>
    <cellStyle name="好_2013专项转支 2 17" xfId="1934"/>
    <cellStyle name="好_2013专项转支 2 17 2" xfId="590"/>
    <cellStyle name="好_2013专项转支 2 18" xfId="1937"/>
    <cellStyle name="好_2013专项转支 2 18 2" xfId="615"/>
    <cellStyle name="好_2013专项转支 2 19" xfId="2506"/>
    <cellStyle name="好_2013专项转支 2 19 2" xfId="653"/>
    <cellStyle name="好_2013专项转支 2 2" xfId="396"/>
    <cellStyle name="好_2013专项转支 2 2 2" xfId="399"/>
    <cellStyle name="好_2013专项转支 2 2 2 2" xfId="3666"/>
    <cellStyle name="好_2013专项转支 2 2 2 2 2" xfId="3565"/>
    <cellStyle name="好_2013专项转支 2 2 2 3" xfId="3667"/>
    <cellStyle name="好_2013专项转支 2 2 3" xfId="3668"/>
    <cellStyle name="好_2013专项转支 2 2 3 2" xfId="3669"/>
    <cellStyle name="好_2013专项转支 2 2 3 2 2" xfId="279"/>
    <cellStyle name="好_2013专项转支 2 2 3 3" xfId="3670"/>
    <cellStyle name="好_2013专项转支 2 2 4" xfId="3671"/>
    <cellStyle name="好_2013专项转支 2 20" xfId="2322"/>
    <cellStyle name="好_2013专项转支 2 20 2" xfId="535"/>
    <cellStyle name="好_2013专项转支 2 21" xfId="1929"/>
    <cellStyle name="好_2013专项转支 2 21 2" xfId="554"/>
    <cellStyle name="好_2013专项转支 2 22" xfId="1933"/>
    <cellStyle name="好_2013专项转支 2 3" xfId="401"/>
    <cellStyle name="好_2013专项转支 2 3 2" xfId="3672"/>
    <cellStyle name="好_2013专项转支 2 3 2 2" xfId="1562"/>
    <cellStyle name="好_2013专项转支 2 3 2 2 2" xfId="2584"/>
    <cellStyle name="好_2013专项转支 2 3 2 3" xfId="3673"/>
    <cellStyle name="好_2013专项转支 2 3 3" xfId="3674"/>
    <cellStyle name="好_2013专项转支 2 3 3 2" xfId="1569"/>
    <cellStyle name="好_2013专项转支 2 3 3 2 2" xfId="3675"/>
    <cellStyle name="好_2013专项转支 2 3 3 3" xfId="3676"/>
    <cellStyle name="好_2013专项转支 2 3 4" xfId="3677"/>
    <cellStyle name="好_2013专项转支 2 4" xfId="3678"/>
    <cellStyle name="好_2013专项转支 2 4 2" xfId="3679"/>
    <cellStyle name="好_2013专项转支 2 4 2 2" xfId="1968"/>
    <cellStyle name="好_2013专项转支 2 4 2 2 2" xfId="1972"/>
    <cellStyle name="好_2013专项转支 2 4 2 3" xfId="1980"/>
    <cellStyle name="好_2013专项转支 2 4 3" xfId="3680"/>
    <cellStyle name="好_2013专项转支 2 4 3 2" xfId="3048"/>
    <cellStyle name="好_2013专项转支 2 4 3 2 2" xfId="3681"/>
    <cellStyle name="好_2013专项转支 2 4 3 3" xfId="3682"/>
    <cellStyle name="好_2013专项转支 2 4 4" xfId="3683"/>
    <cellStyle name="好_2013专项转支 2 5" xfId="2262"/>
    <cellStyle name="好_2013专项转支 2 5 2" xfId="2264"/>
    <cellStyle name="好_2013专项转支 2 5 2 2" xfId="3684"/>
    <cellStyle name="好_2013专项转支 2 5 2 2 2" xfId="3687"/>
    <cellStyle name="好_2013专项转支 2 5 2 3" xfId="3688"/>
    <cellStyle name="好_2013专项转支 2 5 3" xfId="3689"/>
    <cellStyle name="好_2013专项转支 2 5 3 2" xfId="3690"/>
    <cellStyle name="好_2013专项转支 2 5 3 2 2" xfId="3392"/>
    <cellStyle name="好_2013专项转支 2 5 3 3" xfId="3691"/>
    <cellStyle name="好_2013专项转支 2 5 4" xfId="2645"/>
    <cellStyle name="好_2013专项转支 2 6" xfId="2267"/>
    <cellStyle name="好_2013专项转支 2 6 2" xfId="3692"/>
    <cellStyle name="好_2013专项转支 2 6 2 2" xfId="3693"/>
    <cellStyle name="好_2013专项转支 2 6 2 2 2" xfId="124"/>
    <cellStyle name="好_2013专项转支 2 6 2 3" xfId="3694"/>
    <cellStyle name="好_2013专项转支 2 6 3" xfId="3695"/>
    <cellStyle name="好_2013专项转支 2 6 3 2" xfId="3696"/>
    <cellStyle name="好_2013专项转支 2 6 3 2 2" xfId="3697"/>
    <cellStyle name="好_2013专项转支 2 6 3 3" xfId="3292"/>
    <cellStyle name="好_2013专项转支 2 6 4" xfId="3698"/>
    <cellStyle name="好_2013专项转支 2 7" xfId="3699"/>
    <cellStyle name="好_2013专项转支 2 7 2" xfId="3700"/>
    <cellStyle name="好_2013专项转支 2 7 2 2" xfId="3701"/>
    <cellStyle name="好_2013专项转支 2 7 2 2 2" xfId="3702"/>
    <cellStyle name="好_2013专项转支 2 7 2 3" xfId="3703"/>
    <cellStyle name="好_2013专项转支 2 7 3" xfId="3704"/>
    <cellStyle name="好_2013专项转支 2 7 3 2" xfId="3705"/>
    <cellStyle name="好_2013专项转支 2 7 3 2 2" xfId="3706"/>
    <cellStyle name="好_2013专项转支 2 7 3 3" xfId="1673"/>
    <cellStyle name="好_2013专项转支 2 7 4" xfId="3707"/>
    <cellStyle name="好_2013专项转支 2 8" xfId="3708"/>
    <cellStyle name="好_2013专项转支 2 8 2" xfId="3709"/>
    <cellStyle name="好_2013专项转支 2 8 2 2" xfId="3710"/>
    <cellStyle name="好_2013专项转支 2 8 2 2 2" xfId="2266"/>
    <cellStyle name="好_2013专项转支 2 8 2 3" xfId="3184"/>
    <cellStyle name="好_2013专项转支 2 8 3" xfId="3711"/>
    <cellStyle name="好_2013专项转支 2 8 3 2" xfId="3712"/>
    <cellStyle name="好_2013专项转支 2 8 3 2 2" xfId="2283"/>
    <cellStyle name="好_2013专项转支 2 8 3 3" xfId="1690"/>
    <cellStyle name="好_2013专项转支 2 8 4" xfId="1442"/>
    <cellStyle name="好_2013专项转支 2 9" xfId="3713"/>
    <cellStyle name="好_2013专项转支 2 9 2" xfId="3158"/>
    <cellStyle name="好_2013专项转支 2 9 2 2" xfId="3714"/>
    <cellStyle name="好_2013专项转支 2 9 2 2 2" xfId="2416"/>
    <cellStyle name="好_2013专项转支 2 9 2 3" xfId="3191"/>
    <cellStyle name="好_2013专项转支 2 9 3" xfId="3715"/>
    <cellStyle name="好_2013专项转支 2 9 3 2" xfId="3716"/>
    <cellStyle name="好_2013专项转支 2 9 3 2 2" xfId="2431"/>
    <cellStyle name="好_2013专项转支 2 9 3 3" xfId="1704"/>
    <cellStyle name="好_2013专项转支 2 9 4" xfId="1447"/>
    <cellStyle name="好_2013专项转支 3" xfId="404"/>
    <cellStyle name="好_2013专项转支 3 2" xfId="3718"/>
    <cellStyle name="好_2013专项转支 3 2 2" xfId="1249"/>
    <cellStyle name="好_2013专项转支 3 3" xfId="3719"/>
    <cellStyle name="好_2013专项转支 4" xfId="3720"/>
    <cellStyle name="好_2013专项转支 4 2" xfId="3722"/>
    <cellStyle name="好_2013专项转支 4 2 2" xfId="3723"/>
    <cellStyle name="好_2013专项转支 4 3" xfId="3724"/>
    <cellStyle name="好_2013专项转支 5" xfId="1489"/>
    <cellStyle name="好_项目支出预算明细表（按功能科目）" xfId="2425"/>
    <cellStyle name="汇总 2" xfId="3725"/>
    <cellStyle name="汇总 2 2" xfId="3726"/>
    <cellStyle name="货币 2" xfId="449"/>
    <cellStyle name="货币 2 2" xfId="3132"/>
    <cellStyle name="货币 2 2 10" xfId="3728"/>
    <cellStyle name="货币 2 2 10 2" xfId="3730"/>
    <cellStyle name="货币 2 2 10 2 2" xfId="2383"/>
    <cellStyle name="货币 2 2 10 2 2 2" xfId="3731"/>
    <cellStyle name="货币 2 2 10 2 3" xfId="2006"/>
    <cellStyle name="货币 2 2 10 3" xfId="3733"/>
    <cellStyle name="货币 2 2 10 3 2" xfId="2393"/>
    <cellStyle name="货币 2 2 10 3 2 2" xfId="3734"/>
    <cellStyle name="货币 2 2 10 3 3" xfId="2180"/>
    <cellStyle name="货币 2 2 10 4" xfId="3735"/>
    <cellStyle name="货币 2 2 11" xfId="1574"/>
    <cellStyle name="货币 2 2 11 2" xfId="1578"/>
    <cellStyle name="货币 2 2 11 2 2" xfId="1581"/>
    <cellStyle name="货币 2 2 11 3" xfId="1584"/>
    <cellStyle name="货币 2 2 12" xfId="1587"/>
    <cellStyle name="货币 2 2 12 2" xfId="1589"/>
    <cellStyle name="货币 2 2 12 2 2" xfId="1591"/>
    <cellStyle name="货币 2 2 12 3" xfId="1594"/>
    <cellStyle name="货币 2 2 13" xfId="1596"/>
    <cellStyle name="货币 2 2 13 2" xfId="3736"/>
    <cellStyle name="货币 2 2 14" xfId="3737"/>
    <cellStyle name="货币 2 2 14 2" xfId="3738"/>
    <cellStyle name="货币 2 2 15" xfId="3686"/>
    <cellStyle name="货币 2 2 15 2" xfId="3740"/>
    <cellStyle name="货币 2 2 16" xfId="3742"/>
    <cellStyle name="货币 2 2 16 2" xfId="3744"/>
    <cellStyle name="货币 2 2 17" xfId="3223"/>
    <cellStyle name="货币 2 2 17 2" xfId="3745"/>
    <cellStyle name="货币 2 2 18" xfId="3746"/>
    <cellStyle name="货币 2 2 18 2" xfId="3747"/>
    <cellStyle name="货币 2 2 19" xfId="3748"/>
    <cellStyle name="货币 2 2 19 2" xfId="3749"/>
    <cellStyle name="货币 2 2 2" xfId="1042"/>
    <cellStyle name="货币 2 2 2 2" xfId="1044"/>
    <cellStyle name="货币 2 2 2 2 2" xfId="1093"/>
    <cellStyle name="货币 2 2 2 2 2 2" xfId="1095"/>
    <cellStyle name="货币 2 2 2 2 3" xfId="1104"/>
    <cellStyle name="货币 2 2 2 3" xfId="1232"/>
    <cellStyle name="货币 2 2 2 3 2" xfId="1234"/>
    <cellStyle name="货币 2 2 2 3 2 2" xfId="1236"/>
    <cellStyle name="货币 2 2 2 3 3" xfId="1238"/>
    <cellStyle name="货币 2 2 2 4" xfId="1240"/>
    <cellStyle name="货币 2 2 20" xfId="3685"/>
    <cellStyle name="货币 2 2 20 2" xfId="3739"/>
    <cellStyle name="货币 2 2 21" xfId="3741"/>
    <cellStyle name="货币 2 2 21 2" xfId="3743"/>
    <cellStyle name="货币 2 2 22" xfId="3222"/>
    <cellStyle name="货币 2 2 3" xfId="3751"/>
    <cellStyle name="货币 2 2 3 2" xfId="3752"/>
    <cellStyle name="货币 2 2 3 2 2" xfId="3753"/>
    <cellStyle name="货币 2 2 3 2 2 2" xfId="3754"/>
    <cellStyle name="货币 2 2 3 2 3" xfId="3755"/>
    <cellStyle name="货币 2 2 3 3" xfId="3756"/>
    <cellStyle name="货币 2 2 3 3 2" xfId="3757"/>
    <cellStyle name="货币 2 2 3 3 2 2" xfId="3306"/>
    <cellStyle name="货币 2 2 3 3 3" xfId="3758"/>
    <cellStyle name="货币 2 2 3 4" xfId="3760"/>
    <cellStyle name="货币 2 2 4" xfId="3761"/>
    <cellStyle name="货币 2 2 4 2" xfId="3762"/>
    <cellStyle name="货币 2 2 4 2 2" xfId="3763"/>
    <cellStyle name="货币 2 2 4 2 2 2" xfId="3764"/>
    <cellStyle name="货币 2 2 4 2 3" xfId="187"/>
    <cellStyle name="货币 2 2 4 3" xfId="3765"/>
    <cellStyle name="货币 2 2 4 3 2" xfId="3766"/>
    <cellStyle name="货币 2 2 4 3 2 2" xfId="3767"/>
    <cellStyle name="货币 2 2 4 3 3" xfId="3768"/>
    <cellStyle name="货币 2 2 4 4" xfId="856"/>
    <cellStyle name="货币 2 2 5" xfId="3769"/>
    <cellStyle name="货币 2 2 5 2" xfId="3770"/>
    <cellStyle name="货币 2 2 5 2 2" xfId="2747"/>
    <cellStyle name="货币 2 2 5 2 2 2" xfId="3771"/>
    <cellStyle name="货币 2 2 5 2 3" xfId="3717"/>
    <cellStyle name="货币 2 2 5 3" xfId="3772"/>
    <cellStyle name="货币 2 2 5 3 2" xfId="2763"/>
    <cellStyle name="货币 2 2 5 3 2 2" xfId="3773"/>
    <cellStyle name="货币 2 2 5 3 3" xfId="3721"/>
    <cellStyle name="货币 2 2 5 4" xfId="1295"/>
    <cellStyle name="货币 2 2 6" xfId="3774"/>
    <cellStyle name="货币 2 2 6 2" xfId="3775"/>
    <cellStyle name="货币 2 2 6 2 2" xfId="2857"/>
    <cellStyle name="货币 2 2 6 2 2 2" xfId="3776"/>
    <cellStyle name="货币 2 2 6 2 3" xfId="3777"/>
    <cellStyle name="货币 2 2 6 3" xfId="3778"/>
    <cellStyle name="货币 2 2 6 3 2" xfId="2175"/>
    <cellStyle name="货币 2 2 6 3 2 2" xfId="2178"/>
    <cellStyle name="货币 2 2 6 3 3" xfId="3779"/>
    <cellStyle name="货币 2 2 6 4" xfId="1300"/>
    <cellStyle name="货币 2 2 7" xfId="1161"/>
    <cellStyle name="货币 2 2 7 2" xfId="1164"/>
    <cellStyle name="货币 2 2 7 2 2" xfId="3781"/>
    <cellStyle name="货币 2 2 7 2 2 2" xfId="3782"/>
    <cellStyle name="货币 2 2 7 2 3" xfId="3783"/>
    <cellStyle name="货币 2 2 7 3" xfId="3785"/>
    <cellStyle name="货币 2 2 7 3 2" xfId="3786"/>
    <cellStyle name="货币 2 2 7 3 2 2" xfId="3787"/>
    <cellStyle name="货币 2 2 7 3 3" xfId="3788"/>
    <cellStyle name="货币 2 2 7 4" xfId="3789"/>
    <cellStyle name="货币 2 2 8" xfId="1167"/>
    <cellStyle name="货币 2 2 8 2" xfId="1616"/>
    <cellStyle name="货币 2 2 8 2 2" xfId="1074"/>
    <cellStyle name="货币 2 2 8 2 2 2" xfId="1078"/>
    <cellStyle name="货币 2 2 8 2 3" xfId="1080"/>
    <cellStyle name="货币 2 2 8 3" xfId="1619"/>
    <cellStyle name="货币 2 2 8 3 2" xfId="2687"/>
    <cellStyle name="货币 2 2 8 3 2 2" xfId="3396"/>
    <cellStyle name="货币 2 2 8 3 3" xfId="3790"/>
    <cellStyle name="货币 2 2 8 4" xfId="3791"/>
    <cellStyle name="货币 2 2 9" xfId="376"/>
    <cellStyle name="货币 2 2 9 2" xfId="129"/>
    <cellStyle name="货币 2 2 9 2 2" xfId="240"/>
    <cellStyle name="货币 2 2 9 2 2 2" xfId="1541"/>
    <cellStyle name="货币 2 2 9 2 3" xfId="1543"/>
    <cellStyle name="货币 2 2 9 3" xfId="714"/>
    <cellStyle name="货币 2 2 9 3 2" xfId="3792"/>
    <cellStyle name="货币 2 2 9 3 2 2" xfId="3793"/>
    <cellStyle name="货币 2 2 9 3 3" xfId="3794"/>
    <cellStyle name="货币 2 2 9 4" xfId="3795"/>
    <cellStyle name="货币 2 3" xfId="3796"/>
    <cellStyle name="货币 2 3 2" xfId="2018"/>
    <cellStyle name="货币 2 3 2 2" xfId="1404"/>
    <cellStyle name="货币 2 3 3" xfId="2020"/>
    <cellStyle name="货币 2 4" xfId="3797"/>
    <cellStyle name="货币 2 4 2" xfId="3798"/>
    <cellStyle name="货币 2 4 2 2" xfId="3033"/>
    <cellStyle name="货币 2 4 3" xfId="3799"/>
    <cellStyle name="货币 2 5" xfId="3800"/>
    <cellStyle name="货币 3" xfId="3801"/>
    <cellStyle name="计算 2" xfId="2863"/>
    <cellStyle name="计算 2 2" xfId="3802"/>
    <cellStyle name="检查单元格 2" xfId="3803"/>
    <cellStyle name="检查单元格 2 2" xfId="3804"/>
    <cellStyle name="解释性文本 2" xfId="3806"/>
    <cellStyle name="解释性文本 2 2" xfId="3808"/>
    <cellStyle name="警告文本 2" xfId="2729"/>
    <cellStyle name="警告文本 2 2" xfId="2731"/>
    <cellStyle name="链接单元格 2" xfId="3151"/>
    <cellStyle name="链接单元格 2 2" xfId="3750"/>
    <cellStyle name="强调文字颜色 1 2" xfId="2048"/>
    <cellStyle name="强调文字颜色 1 2 2" xfId="2050"/>
    <cellStyle name="强调文字颜色 2 2" xfId="2057"/>
    <cellStyle name="强调文字颜色 2 2 2" xfId="2059"/>
    <cellStyle name="强调文字颜色 3 2" xfId="2069"/>
    <cellStyle name="强调文字颜色 3 2 2" xfId="2071"/>
    <cellStyle name="强调文字颜色 4 2" xfId="2080"/>
    <cellStyle name="强调文字颜色 4 2 2" xfId="2083"/>
    <cellStyle name="强调文字颜色 5 2" xfId="2094"/>
    <cellStyle name="强调文字颜色 5 2 2" xfId="2096"/>
    <cellStyle name="强调文字颜色 6 2" xfId="2105"/>
    <cellStyle name="强调文字颜色 6 2 2" xfId="2107"/>
    <cellStyle name="适中 2" xfId="3809"/>
    <cellStyle name="适中 2 2" xfId="1723"/>
    <cellStyle name="输出 2" xfId="3810"/>
    <cellStyle name="输出 2 2" xfId="3189"/>
    <cellStyle name="输入 2" xfId="892"/>
    <cellStyle name="输入 2 2" xfId="3811"/>
    <cellStyle name="样式 1" xfId="3812"/>
    <cellStyle name="样式 1 2" xfId="3813"/>
    <cellStyle name="样式 1 2 2" xfId="3759"/>
    <cellStyle name="样式 1 3" xfId="854"/>
    <cellStyle name="注释 2" xfId="2001"/>
    <cellStyle name="注释 2 10" xfId="3814"/>
    <cellStyle name="注释 2 10 2" xfId="55"/>
    <cellStyle name="注释 2 10 2 2" xfId="3805"/>
    <cellStyle name="注释 2 10 2 2 2" xfId="3807"/>
    <cellStyle name="注释 2 10 2 3" xfId="3815"/>
    <cellStyle name="注释 2 10 3" xfId="2401"/>
    <cellStyle name="注释 2 10 3 2" xfId="2403"/>
    <cellStyle name="注释 2 10 3 2 2" xfId="3816"/>
    <cellStyle name="注释 2 10 3 3" xfId="3817"/>
    <cellStyle name="注释 2 10 4" xfId="2406"/>
    <cellStyle name="注释 2 11" xfId="2724"/>
    <cellStyle name="注释 2 11 2" xfId="3818"/>
    <cellStyle name="注释 2 11 2 2" xfId="3819"/>
    <cellStyle name="注释 2 11 3" xfId="3820"/>
    <cellStyle name="注释 2 12" xfId="3821"/>
    <cellStyle name="注释 2 12 2" xfId="3822"/>
    <cellStyle name="注释 2 12 2 2" xfId="2318"/>
    <cellStyle name="注释 2 12 3" xfId="2366"/>
    <cellStyle name="注释 2 13" xfId="3823"/>
    <cellStyle name="注释 2 13 2" xfId="3824"/>
    <cellStyle name="注释 2 14" xfId="845"/>
    <cellStyle name="注释 2 14 2" xfId="847"/>
    <cellStyle name="注释 2 15" xfId="770"/>
    <cellStyle name="注释 2 15 2" xfId="3826"/>
    <cellStyle name="注释 2 16" xfId="3828"/>
    <cellStyle name="注释 2 16 2" xfId="3830"/>
    <cellStyle name="注释 2 17" xfId="3337"/>
    <cellStyle name="注释 2 17 2" xfId="3831"/>
    <cellStyle name="注释 2 18" xfId="3832"/>
    <cellStyle name="注释 2 18 2" xfId="3419"/>
    <cellStyle name="注释 2 19" xfId="3456"/>
    <cellStyle name="注释 2 19 2" xfId="3833"/>
    <cellStyle name="注释 2 2" xfId="2812"/>
    <cellStyle name="注释 2 2 2" xfId="2814"/>
    <cellStyle name="注释 2 2 2 2" xfId="2816"/>
    <cellStyle name="注释 2 2 2 2 2" xfId="2530"/>
    <cellStyle name="注释 2 2 2 3" xfId="3834"/>
    <cellStyle name="注释 2 2 3" xfId="2818"/>
    <cellStyle name="注释 2 2 3 2" xfId="946"/>
    <cellStyle name="注释 2 2 3 2 2" xfId="3835"/>
    <cellStyle name="注释 2 2 3 3" xfId="3836"/>
    <cellStyle name="注释 2 2 4" xfId="1607"/>
    <cellStyle name="注释 2 20" xfId="769"/>
    <cellStyle name="注释 2 20 2" xfId="3825"/>
    <cellStyle name="注释 2 21" xfId="3827"/>
    <cellStyle name="注释 2 21 2" xfId="3829"/>
    <cellStyle name="注释 2 22" xfId="3336"/>
    <cellStyle name="注释 2 3" xfId="79"/>
    <cellStyle name="注释 2 3 2" xfId="285"/>
    <cellStyle name="注释 2 3 2 2" xfId="289"/>
    <cellStyle name="注释 2 3 2 2 2" xfId="3837"/>
    <cellStyle name="注释 2 3 2 3" xfId="2328"/>
    <cellStyle name="注释 2 3 3" xfId="91"/>
    <cellStyle name="注释 2 3 3 2" xfId="964"/>
    <cellStyle name="注释 2 3 3 2 2" xfId="3316"/>
    <cellStyle name="注释 2 3 3 3" xfId="3319"/>
    <cellStyle name="注释 2 3 4" xfId="3838"/>
    <cellStyle name="注释 2 4" xfId="291"/>
    <cellStyle name="注释 2 4 2" xfId="296"/>
    <cellStyle name="注释 2 4 2 2" xfId="300"/>
    <cellStyle name="注释 2 4 2 2 2" xfId="1846"/>
    <cellStyle name="注释 2 4 2 3" xfId="3839"/>
    <cellStyle name="注释 2 4 3" xfId="302"/>
    <cellStyle name="注释 2 4 3 2" xfId="885"/>
    <cellStyle name="注释 2 4 3 2 2" xfId="3557"/>
    <cellStyle name="注释 2 4 3 3" xfId="3561"/>
    <cellStyle name="注释 2 4 4" xfId="637"/>
    <cellStyle name="注释 2 5" xfId="307"/>
    <cellStyle name="注释 2 5 2" xfId="3840"/>
    <cellStyle name="注释 2 5 2 2" xfId="3841"/>
    <cellStyle name="注释 2 5 2 2 2" xfId="3842"/>
    <cellStyle name="注释 2 5 2 3" xfId="3843"/>
    <cellStyle name="注释 2 5 3" xfId="904"/>
    <cellStyle name="注释 2 5 3 2" xfId="906"/>
    <cellStyle name="注释 2 5 3 2 2" xfId="3844"/>
    <cellStyle name="注释 2 5 3 3" xfId="3845"/>
    <cellStyle name="注释 2 5 4" xfId="656"/>
    <cellStyle name="注释 2 6" xfId="3846"/>
    <cellStyle name="注释 2 6 2" xfId="3847"/>
    <cellStyle name="注释 2 6 2 2" xfId="3848"/>
    <cellStyle name="注释 2 6 2 2 2" xfId="3849"/>
    <cellStyle name="注释 2 6 2 3" xfId="2151"/>
    <cellStyle name="注释 2 6 3" xfId="3850"/>
    <cellStyle name="注释 2 6 3 2" xfId="1003"/>
    <cellStyle name="注释 2 6 3 2 2" xfId="2996"/>
    <cellStyle name="注释 2 6 3 3" xfId="2154"/>
    <cellStyle name="注释 2 6 4" xfId="3851"/>
    <cellStyle name="注释 2 7" xfId="1128"/>
    <cellStyle name="注释 2 7 2" xfId="1130"/>
    <cellStyle name="注释 2 7 2 2" xfId="1132"/>
    <cellStyle name="注释 2 7 2 2 2" xfId="3002"/>
    <cellStyle name="注释 2 7 2 3" xfId="3852"/>
    <cellStyle name="注释 2 7 3" xfId="1134"/>
    <cellStyle name="注释 2 7 3 2" xfId="1015"/>
    <cellStyle name="注释 2 7 3 2 2" xfId="3853"/>
    <cellStyle name="注释 2 7 3 3" xfId="3854"/>
    <cellStyle name="注释 2 7 4" xfId="3855"/>
    <cellStyle name="注释 2 8" xfId="1136"/>
    <cellStyle name="注释 2 8 2" xfId="1138"/>
    <cellStyle name="注释 2 8 2 2" xfId="1140"/>
    <cellStyle name="注释 2 8 2 2 2" xfId="3856"/>
    <cellStyle name="注释 2 8 2 3" xfId="3857"/>
    <cellStyle name="注释 2 8 3" xfId="1142"/>
    <cellStyle name="注释 2 8 3 2" xfId="3409"/>
    <cellStyle name="注释 2 8 3 2 2" xfId="3412"/>
    <cellStyle name="注释 2 8 3 3" xfId="3415"/>
    <cellStyle name="注释 2 8 4" xfId="3858"/>
    <cellStyle name="注释 2 9" xfId="1144"/>
    <cellStyle name="注释 2 9 2" xfId="2975"/>
    <cellStyle name="注释 2 9 2 2" xfId="2977"/>
    <cellStyle name="注释 2 9 2 2 2" xfId="3534"/>
    <cellStyle name="注释 2 9 2 3" xfId="920"/>
    <cellStyle name="注释 2 9 3" xfId="2979"/>
    <cellStyle name="注释 2 9 3 2" xfId="3859"/>
    <cellStyle name="注释 2 9 3 2 2" xfId="3540"/>
    <cellStyle name="注释 2 9 3 3" xfId="3860"/>
    <cellStyle name="注释 2 9 4" xfId="3861"/>
    <cellStyle name="注释 3" xfId="3862"/>
    <cellStyle name="注释 3 10" xfId="576"/>
    <cellStyle name="注释 3 10 2" xfId="578"/>
    <cellStyle name="注释 3 10 2 2" xfId="580"/>
    <cellStyle name="注释 3 10 2 2 2" xfId="583"/>
    <cellStyle name="注释 3 10 2 3" xfId="586"/>
    <cellStyle name="注释 3 10 3" xfId="589"/>
    <cellStyle name="注释 3 10 3 2" xfId="594"/>
    <cellStyle name="注释 3 10 3 2 2" xfId="366"/>
    <cellStyle name="注释 3 10 3 3" xfId="598"/>
    <cellStyle name="注释 3 10 4" xfId="602"/>
    <cellStyle name="注释 3 11" xfId="466"/>
    <cellStyle name="注释 3 11 2" xfId="471"/>
    <cellStyle name="注释 3 11 2 2" xfId="606"/>
    <cellStyle name="注释 3 11 3" xfId="614"/>
    <cellStyle name="注释 3 12" xfId="478"/>
    <cellStyle name="注释 3 12 2" xfId="633"/>
    <cellStyle name="注释 3 12 2 2" xfId="639"/>
    <cellStyle name="注释 3 12 3" xfId="652"/>
    <cellStyle name="注释 3 13" xfId="664"/>
    <cellStyle name="注释 3 13 2" xfId="667"/>
    <cellStyle name="注释 3 14" xfId="220"/>
    <cellStyle name="注释 3 14 2" xfId="688"/>
    <cellStyle name="注释 3 15" xfId="3864"/>
    <cellStyle name="注释 3 15 2" xfId="3331"/>
    <cellStyle name="注释 3 16" xfId="1334"/>
    <cellStyle name="注释 3 16 2" xfId="1337"/>
    <cellStyle name="注释 3 17" xfId="1341"/>
    <cellStyle name="注释 3 17 2" xfId="3357"/>
    <cellStyle name="注释 3 18" xfId="3865"/>
    <cellStyle name="注释 3 18 2" xfId="3375"/>
    <cellStyle name="注释 3 19" xfId="3866"/>
    <cellStyle name="注释 3 19 2" xfId="1256"/>
    <cellStyle name="注释 3 2" xfId="3867"/>
    <cellStyle name="注释 3 2 2" xfId="3868"/>
    <cellStyle name="注释 3 2 2 2" xfId="3869"/>
    <cellStyle name="注释 3 2 2 2 2" xfId="3870"/>
    <cellStyle name="注释 3 2 2 3" xfId="210"/>
    <cellStyle name="注释 3 2 3" xfId="1534"/>
    <cellStyle name="注释 3 2 3 2" xfId="1537"/>
    <cellStyle name="注释 3 2 3 2 2" xfId="1539"/>
    <cellStyle name="注释 3 2 3 3" xfId="442"/>
    <cellStyle name="注释 3 2 4" xfId="128"/>
    <cellStyle name="注释 3 20" xfId="3863"/>
    <cellStyle name="注释 3 20 2" xfId="3330"/>
    <cellStyle name="注释 3 21" xfId="1333"/>
    <cellStyle name="注释 3 21 2" xfId="1336"/>
    <cellStyle name="注释 3 22" xfId="1340"/>
    <cellStyle name="注释 3 3" xfId="310"/>
    <cellStyle name="注释 3 3 2" xfId="313"/>
    <cellStyle name="注释 3 3 2 2" xfId="3871"/>
    <cellStyle name="注释 3 3 2 2 2" xfId="3872"/>
    <cellStyle name="注释 3 3 2 3" xfId="216"/>
    <cellStyle name="注释 3 3 3" xfId="52"/>
    <cellStyle name="注释 3 3 3 2" xfId="1545"/>
    <cellStyle name="注释 3 3 3 2 2" xfId="1547"/>
    <cellStyle name="注释 3 3 3 3" xfId="452"/>
    <cellStyle name="注释 3 3 4" xfId="722"/>
    <cellStyle name="注释 3 4" xfId="316"/>
    <cellStyle name="注释 3 4 2" xfId="3467"/>
    <cellStyle name="注释 3 4 2 2" xfId="3637"/>
    <cellStyle name="注释 3 4 2 2 2" xfId="3639"/>
    <cellStyle name="注释 3 4 2 3" xfId="3642"/>
    <cellStyle name="注释 3 4 3" xfId="910"/>
    <cellStyle name="注释 3 4 3 2" xfId="1551"/>
    <cellStyle name="注释 3 4 3 2 2" xfId="1553"/>
    <cellStyle name="注释 3 4 3 3" xfId="1555"/>
    <cellStyle name="注释 3 4 4" xfId="1557"/>
    <cellStyle name="注释 3 5" xfId="197"/>
    <cellStyle name="注释 3 5 2" xfId="1195"/>
    <cellStyle name="注释 3 5 2 2" xfId="1197"/>
    <cellStyle name="注释 3 5 2 2 2" xfId="1199"/>
    <cellStyle name="注释 3 5 2 3" xfId="1203"/>
    <cellStyle name="注释 3 5 3" xfId="1209"/>
    <cellStyle name="注释 3 5 3 2" xfId="1212"/>
    <cellStyle name="注释 3 5 3 2 2" xfId="1216"/>
    <cellStyle name="注释 3 5 3 3" xfId="1224"/>
    <cellStyle name="注释 3 5 4" xfId="1564"/>
    <cellStyle name="注释 3 6" xfId="3873"/>
    <cellStyle name="注释 3 6 2" xfId="3727"/>
    <cellStyle name="注释 3 6 2 2" xfId="3729"/>
    <cellStyle name="注释 3 6 2 2 2" xfId="2382"/>
    <cellStyle name="注释 3 6 2 3" xfId="3732"/>
    <cellStyle name="注释 3 6 3" xfId="1573"/>
    <cellStyle name="注释 3 6 3 2" xfId="1577"/>
    <cellStyle name="注释 3 6 3 2 2" xfId="1580"/>
    <cellStyle name="注释 3 6 3 3" xfId="1583"/>
    <cellStyle name="注释 3 6 4" xfId="1586"/>
    <cellStyle name="注释 3 7" xfId="1149"/>
    <cellStyle name="注释 3 7 2" xfId="1151"/>
    <cellStyle name="注释 3 7 2 2" xfId="1153"/>
    <cellStyle name="注释 3 7 2 2 2" xfId="117"/>
    <cellStyle name="注释 3 7 2 3" xfId="3874"/>
    <cellStyle name="注释 3 7 3" xfId="1155"/>
    <cellStyle name="注释 3 7 3 2" xfId="1600"/>
    <cellStyle name="注释 3 7 3 2 2" xfId="935"/>
    <cellStyle name="注释 3 7 3 3" xfId="1602"/>
    <cellStyle name="注释 3 7 4" xfId="1604"/>
    <cellStyle name="注释 3 8" xfId="1158"/>
    <cellStyle name="注释 3 8 2" xfId="1160"/>
    <cellStyle name="注释 3 8 2 2" xfId="1163"/>
    <cellStyle name="注释 3 8 2 2 2" xfId="3780"/>
    <cellStyle name="注释 3 8 2 3" xfId="3784"/>
    <cellStyle name="注释 3 8 3" xfId="1166"/>
    <cellStyle name="注释 3 8 3 2" xfId="1615"/>
    <cellStyle name="注释 3 8 3 2 2" xfId="1073"/>
    <cellStyle name="注释 3 8 3 3" xfId="1618"/>
    <cellStyle name="注释 3 8 4" xfId="375"/>
    <cellStyle name="注释 3 9" xfId="1170"/>
    <cellStyle name="注释 3 9 2" xfId="2031"/>
    <cellStyle name="注释 3 9 2 2" xfId="1698"/>
    <cellStyle name="注释 3 9 2 2 2" xfId="16"/>
    <cellStyle name="注释 3 9 2 3" xfId="1722"/>
    <cellStyle name="注释 3 9 3" xfId="1622"/>
    <cellStyle name="注释 3 9 3 2" xfId="1625"/>
    <cellStyle name="注释 3 9 3 2 2" xfId="1629"/>
    <cellStyle name="注释 3 9 3 3" xfId="1633"/>
    <cellStyle name="注释 3 9 4" xfId="270"/>
    <cellStyle name="注释 4" xfId="3875"/>
    <cellStyle name="注释 4 2" xfId="1799"/>
    <cellStyle name="注释 4 2 2" xfId="1802"/>
    <cellStyle name="注释 4 3" xfId="324"/>
    <cellStyle name="注释 5" xfId="3274"/>
    <cellStyle name="注释 5 2" xfId="2923"/>
    <cellStyle name="注释 5 2 2" xfId="2926"/>
    <cellStyle name="注释 5 3" xfId="348"/>
    <cellStyle name="注释 6" xfId="3876"/>
    <cellStyle name="注释 7" xfId="3348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915;&#31639;\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915;&#31639;\2011&#24180;&#39044;&#31639;&#25351;&#26631;&#24080;(12.1.19&#23450;&#3129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044;&#31639;&#20844;&#24320;/2018&#24180;&#22269;&#26377;&#36164;&#26412;&#32463;&#33829;&#39044;&#31639;&#25171;&#213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单位指标查询"/>
      <sheetName val="单位指标查询 (原稿)"/>
      <sheetName val="单位指标查询 (农业科排渍)"/>
      <sheetName val="市本级指标帐"/>
      <sheetName val="单位指标科目调整明细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资封面"/>
      <sheetName val="资本收支"/>
      <sheetName val="资本收入"/>
      <sheetName val="资本支出"/>
      <sheetName val="国资公司"/>
      <sheetName val="创鑫公司"/>
      <sheetName val="城建投"/>
      <sheetName val="城镇投"/>
    </sheetNames>
    <sheetDataSet>
      <sheetData sheetId="0"/>
      <sheetData sheetId="1"/>
      <sheetData sheetId="2"/>
      <sheetData sheetId="3"/>
      <sheetData sheetId="4">
        <row r="5">
          <cell r="B5">
            <v>10</v>
          </cell>
        </row>
      </sheetData>
      <sheetData sheetId="5">
        <row r="17">
          <cell r="B17">
            <v>199.9</v>
          </cell>
        </row>
      </sheetData>
      <sheetData sheetId="6">
        <row r="9">
          <cell r="B9">
            <v>600</v>
          </cell>
        </row>
        <row r="13">
          <cell r="B13">
            <v>3000</v>
          </cell>
        </row>
        <row r="17">
          <cell r="B17">
            <v>114</v>
          </cell>
        </row>
      </sheetData>
      <sheetData sheetId="7">
        <row r="17">
          <cell r="B17">
            <v>771.8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SheetLayoutView="100" workbookViewId="0">
      <pane xSplit="3" ySplit="5" topLeftCell="D42" activePane="bottomRight" state="frozen"/>
      <selection pane="topRight"/>
      <selection pane="bottomLeft"/>
      <selection pane="bottomRight" activeCell="E46" sqref="E46"/>
    </sheetView>
  </sheetViews>
  <sheetFormatPr defaultColWidth="9.25" defaultRowHeight="15.75"/>
  <cols>
    <col min="1" max="1" width="28" style="1" customWidth="1"/>
    <col min="2" max="2" width="14.625" style="1" hidden="1" customWidth="1"/>
    <col min="3" max="3" width="13.875" style="1" hidden="1" customWidth="1"/>
    <col min="4" max="4" width="14.625" style="1" customWidth="1"/>
    <col min="5" max="6" width="12.625" style="1" customWidth="1"/>
    <col min="7" max="7" width="12.625" style="209" customWidth="1"/>
    <col min="8" max="8" width="37.625" style="1" customWidth="1"/>
    <col min="9" max="16384" width="9.25" style="1"/>
  </cols>
  <sheetData>
    <row r="1" spans="1:8" ht="21" customHeight="1">
      <c r="A1" s="217" t="s">
        <v>2092</v>
      </c>
    </row>
    <row r="2" spans="1:8" ht="34.5" customHeight="1">
      <c r="A2" s="267" t="s">
        <v>2110</v>
      </c>
      <c r="B2" s="268"/>
      <c r="C2" s="268"/>
      <c r="D2" s="268"/>
      <c r="E2" s="268"/>
      <c r="F2" s="268"/>
      <c r="G2" s="269"/>
      <c r="H2" s="268"/>
    </row>
    <row r="3" spans="1:8" ht="25.5" customHeight="1">
      <c r="A3" s="141"/>
      <c r="B3" s="141"/>
      <c r="C3" s="141"/>
      <c r="D3" s="141"/>
      <c r="E3" s="141"/>
      <c r="F3" s="141"/>
      <c r="G3" s="210"/>
      <c r="H3" s="142" t="s">
        <v>0</v>
      </c>
    </row>
    <row r="4" spans="1:8" ht="21.75" customHeight="1">
      <c r="A4" s="270" t="s">
        <v>1</v>
      </c>
      <c r="B4" s="270" t="s">
        <v>2</v>
      </c>
      <c r="C4" s="270"/>
      <c r="D4" s="270" t="s">
        <v>3</v>
      </c>
      <c r="E4" s="270"/>
      <c r="F4" s="271" t="s">
        <v>4</v>
      </c>
      <c r="G4" s="272"/>
      <c r="H4" s="270" t="s">
        <v>5</v>
      </c>
    </row>
    <row r="5" spans="1:8" ht="24.75" customHeight="1">
      <c r="A5" s="270"/>
      <c r="B5" s="143" t="s">
        <v>6</v>
      </c>
      <c r="C5" s="143" t="s">
        <v>7</v>
      </c>
      <c r="D5" s="143" t="s">
        <v>6</v>
      </c>
      <c r="E5" s="143" t="s">
        <v>7</v>
      </c>
      <c r="F5" s="143" t="s">
        <v>6</v>
      </c>
      <c r="G5" s="211" t="s">
        <v>7</v>
      </c>
      <c r="H5" s="270"/>
    </row>
    <row r="6" spans="1:8" customFormat="1" ht="17.25" customHeight="1">
      <c r="A6" s="144" t="s">
        <v>8</v>
      </c>
      <c r="B6" s="145">
        <f t="shared" ref="B6:G6" si="0">SUM(B7:B21)</f>
        <v>73800</v>
      </c>
      <c r="C6" s="145">
        <v>34753</v>
      </c>
      <c r="D6" s="145">
        <f t="shared" si="0"/>
        <v>72800</v>
      </c>
      <c r="E6" s="146">
        <f t="shared" si="0"/>
        <v>36951</v>
      </c>
      <c r="F6" s="146">
        <f t="shared" si="0"/>
        <v>79200</v>
      </c>
      <c r="G6" s="212">
        <f t="shared" si="0"/>
        <v>42821.4</v>
      </c>
      <c r="H6" s="146"/>
    </row>
    <row r="7" spans="1:8" ht="17.25" customHeight="1">
      <c r="A7" s="147" t="s">
        <v>9</v>
      </c>
      <c r="B7" s="148">
        <v>30</v>
      </c>
      <c r="C7" s="148"/>
      <c r="D7" s="148">
        <v>30</v>
      </c>
      <c r="E7" s="148"/>
      <c r="F7" s="148">
        <v>30</v>
      </c>
      <c r="G7" s="151"/>
      <c r="H7" s="149"/>
    </row>
    <row r="8" spans="1:8" ht="17.25" customHeight="1">
      <c r="A8" s="147" t="s">
        <v>10</v>
      </c>
      <c r="B8" s="148">
        <v>31400</v>
      </c>
      <c r="C8" s="148">
        <v>5887</v>
      </c>
      <c r="D8" s="148">
        <v>39970</v>
      </c>
      <c r="E8" s="150">
        <v>14988</v>
      </c>
      <c r="F8" s="150">
        <v>37760</v>
      </c>
      <c r="G8" s="151">
        <f>F8*0.375</f>
        <v>14160</v>
      </c>
      <c r="H8" s="152"/>
    </row>
    <row r="9" spans="1:8" ht="17.25" customHeight="1">
      <c r="A9" s="147" t="s">
        <v>11</v>
      </c>
      <c r="B9" s="148">
        <v>300</v>
      </c>
      <c r="C9" s="148">
        <v>225</v>
      </c>
      <c r="D9" s="148"/>
      <c r="E9" s="150"/>
      <c r="F9" s="150"/>
      <c r="G9" s="151"/>
      <c r="H9" s="152"/>
    </row>
    <row r="10" spans="1:8" ht="17.25" customHeight="1">
      <c r="A10" s="147" t="s">
        <v>12</v>
      </c>
      <c r="B10" s="148">
        <v>13600</v>
      </c>
      <c r="C10" s="148">
        <f>B10*0.75</f>
        <v>10200</v>
      </c>
      <c r="D10" s="148"/>
      <c r="E10" s="150"/>
      <c r="F10" s="150"/>
      <c r="G10" s="151"/>
      <c r="H10" s="152"/>
    </row>
    <row r="11" spans="1:8" ht="17.25" customHeight="1">
      <c r="A11" s="147" t="s">
        <v>13</v>
      </c>
      <c r="B11" s="148">
        <v>7750</v>
      </c>
      <c r="C11" s="148">
        <f t="shared" ref="C11:G11" si="1">B11*0.28</f>
        <v>2170</v>
      </c>
      <c r="D11" s="148">
        <v>8500</v>
      </c>
      <c r="E11" s="150">
        <f t="shared" si="1"/>
        <v>2380</v>
      </c>
      <c r="F11" s="150">
        <v>9200</v>
      </c>
      <c r="G11" s="151">
        <f t="shared" si="1"/>
        <v>2576.0000000000005</v>
      </c>
      <c r="H11" s="153"/>
    </row>
    <row r="12" spans="1:8" ht="17.25" customHeight="1">
      <c r="A12" s="147" t="s">
        <v>14</v>
      </c>
      <c r="B12" s="148">
        <v>3520</v>
      </c>
      <c r="C12" s="148">
        <f>B12*0.28</f>
        <v>985.60000000000014</v>
      </c>
      <c r="D12" s="148">
        <v>3600</v>
      </c>
      <c r="E12" s="150">
        <v>1008</v>
      </c>
      <c r="F12" s="150">
        <v>4930</v>
      </c>
      <c r="G12" s="151">
        <f>F12*0.28</f>
        <v>1380.4</v>
      </c>
      <c r="H12" s="153"/>
    </row>
    <row r="13" spans="1:8" ht="17.25" customHeight="1">
      <c r="A13" s="147" t="s">
        <v>15</v>
      </c>
      <c r="B13" s="148">
        <v>6300</v>
      </c>
      <c r="C13" s="148">
        <f t="shared" ref="C13:G13" si="2">B13*0.7</f>
        <v>4410</v>
      </c>
      <c r="D13" s="148">
        <v>7000</v>
      </c>
      <c r="E13" s="150">
        <f t="shared" si="2"/>
        <v>4900</v>
      </c>
      <c r="F13" s="150">
        <v>8500</v>
      </c>
      <c r="G13" s="151">
        <f t="shared" si="2"/>
        <v>5950</v>
      </c>
      <c r="H13" s="153"/>
    </row>
    <row r="14" spans="1:8" ht="17.25" customHeight="1">
      <c r="A14" s="147" t="s">
        <v>16</v>
      </c>
      <c r="B14" s="148">
        <v>100</v>
      </c>
      <c r="C14" s="148">
        <f t="shared" ref="C14:G14" si="3">B14*0.75</f>
        <v>75</v>
      </c>
      <c r="D14" s="148">
        <v>100</v>
      </c>
      <c r="E14" s="150">
        <f t="shared" si="3"/>
        <v>75</v>
      </c>
      <c r="F14" s="150">
        <v>100</v>
      </c>
      <c r="G14" s="151">
        <f t="shared" si="3"/>
        <v>75</v>
      </c>
      <c r="H14" s="153"/>
    </row>
    <row r="15" spans="1:8" ht="17.25" customHeight="1">
      <c r="A15" s="147" t="s">
        <v>17</v>
      </c>
      <c r="B15" s="148">
        <v>1400</v>
      </c>
      <c r="C15" s="148">
        <v>1400</v>
      </c>
      <c r="D15" s="148">
        <v>3500</v>
      </c>
      <c r="E15" s="148">
        <f t="shared" ref="E15:E18" si="4">D15</f>
        <v>3500</v>
      </c>
      <c r="F15" s="148">
        <v>5500</v>
      </c>
      <c r="G15" s="151">
        <v>5500</v>
      </c>
      <c r="H15" s="153"/>
    </row>
    <row r="16" spans="1:8" ht="17.25" customHeight="1">
      <c r="A16" s="147" t="s">
        <v>18</v>
      </c>
      <c r="B16" s="148">
        <v>3300</v>
      </c>
      <c r="C16" s="148">
        <v>3300</v>
      </c>
      <c r="D16" s="148">
        <v>4000</v>
      </c>
      <c r="E16" s="148">
        <f t="shared" si="4"/>
        <v>4000</v>
      </c>
      <c r="F16" s="148">
        <v>5500</v>
      </c>
      <c r="G16" s="151">
        <v>5500</v>
      </c>
      <c r="H16" s="153"/>
    </row>
    <row r="17" spans="1:8" ht="17.25" customHeight="1">
      <c r="A17" s="147" t="s">
        <v>19</v>
      </c>
      <c r="B17" s="148">
        <v>220</v>
      </c>
      <c r="C17" s="148">
        <v>220</v>
      </c>
      <c r="D17" s="148">
        <v>240</v>
      </c>
      <c r="E17" s="148">
        <f t="shared" si="4"/>
        <v>240</v>
      </c>
      <c r="F17" s="148">
        <v>380</v>
      </c>
      <c r="G17" s="151">
        <v>380</v>
      </c>
      <c r="H17" s="153"/>
    </row>
    <row r="18" spans="1:8" ht="17.25" customHeight="1">
      <c r="A18" s="147" t="s">
        <v>20</v>
      </c>
      <c r="B18" s="148">
        <v>2500</v>
      </c>
      <c r="C18" s="148">
        <v>2500</v>
      </c>
      <c r="D18" s="148">
        <v>2800</v>
      </c>
      <c r="E18" s="148">
        <f t="shared" si="4"/>
        <v>2800</v>
      </c>
      <c r="F18" s="148">
        <v>3400</v>
      </c>
      <c r="G18" s="151">
        <v>3400</v>
      </c>
      <c r="H18" s="153"/>
    </row>
    <row r="19" spans="1:8" ht="17.25" customHeight="1">
      <c r="A19" s="147" t="s">
        <v>21</v>
      </c>
      <c r="B19" s="148">
        <v>600</v>
      </c>
      <c r="C19" s="148">
        <v>600</v>
      </c>
      <c r="D19" s="148"/>
      <c r="E19" s="148"/>
      <c r="F19" s="148"/>
      <c r="G19" s="151"/>
      <c r="H19" s="153"/>
    </row>
    <row r="20" spans="1:8" ht="17.25" customHeight="1">
      <c r="A20" s="147" t="s">
        <v>22</v>
      </c>
      <c r="B20" s="148">
        <v>780</v>
      </c>
      <c r="C20" s="148">
        <v>780</v>
      </c>
      <c r="D20" s="148">
        <v>800</v>
      </c>
      <c r="E20" s="148">
        <f t="shared" ref="E20:E25" si="5">D20</f>
        <v>800</v>
      </c>
      <c r="F20" s="148">
        <v>900</v>
      </c>
      <c r="G20" s="151">
        <v>900</v>
      </c>
      <c r="H20" s="153"/>
    </row>
    <row r="21" spans="1:8" ht="17.25" customHeight="1">
      <c r="A21" s="147" t="s">
        <v>23</v>
      </c>
      <c r="B21" s="154">
        <v>2000</v>
      </c>
      <c r="C21" s="154">
        <v>2000</v>
      </c>
      <c r="D21" s="154">
        <v>2260</v>
      </c>
      <c r="E21" s="148">
        <f t="shared" si="5"/>
        <v>2260</v>
      </c>
      <c r="F21" s="148">
        <v>3000</v>
      </c>
      <c r="G21" s="151">
        <v>3000</v>
      </c>
      <c r="H21" s="153"/>
    </row>
    <row r="22" spans="1:8" customFormat="1" ht="17.25" customHeight="1">
      <c r="A22" s="144" t="s">
        <v>24</v>
      </c>
      <c r="B22" s="145">
        <f t="shared" ref="B22:G22" si="6">SUM(B23:B28)</f>
        <v>9200</v>
      </c>
      <c r="C22" s="145">
        <f t="shared" si="6"/>
        <v>9200</v>
      </c>
      <c r="D22" s="145">
        <f t="shared" si="6"/>
        <v>12000</v>
      </c>
      <c r="E22" s="145">
        <f t="shared" si="6"/>
        <v>12000</v>
      </c>
      <c r="F22" s="145">
        <f t="shared" si="6"/>
        <v>17600</v>
      </c>
      <c r="G22" s="212">
        <f t="shared" si="6"/>
        <v>17600</v>
      </c>
      <c r="H22" s="156"/>
    </row>
    <row r="23" spans="1:8" ht="17.25" customHeight="1">
      <c r="A23" s="147" t="s">
        <v>25</v>
      </c>
      <c r="B23" s="148">
        <v>1700</v>
      </c>
      <c r="C23" s="148">
        <v>1700</v>
      </c>
      <c r="D23" s="148">
        <v>1800</v>
      </c>
      <c r="E23" s="150">
        <f t="shared" si="5"/>
        <v>1800</v>
      </c>
      <c r="F23" s="150">
        <v>2000</v>
      </c>
      <c r="G23" s="151">
        <v>2000</v>
      </c>
      <c r="H23" s="153"/>
    </row>
    <row r="24" spans="1:8" ht="17.25" customHeight="1">
      <c r="A24" s="147" t="s">
        <v>26</v>
      </c>
      <c r="B24" s="148">
        <v>2900</v>
      </c>
      <c r="C24" s="148">
        <v>2900</v>
      </c>
      <c r="D24" s="148">
        <v>2800</v>
      </c>
      <c r="E24" s="150">
        <f t="shared" si="5"/>
        <v>2800</v>
      </c>
      <c r="F24" s="150">
        <v>2400</v>
      </c>
      <c r="G24" s="151">
        <v>2400</v>
      </c>
      <c r="H24" s="153"/>
    </row>
    <row r="25" spans="1:8" ht="17.25" customHeight="1">
      <c r="A25" s="147" t="s">
        <v>27</v>
      </c>
      <c r="B25" s="148">
        <v>2500</v>
      </c>
      <c r="C25" s="148">
        <v>2500</v>
      </c>
      <c r="D25" s="148">
        <v>2400</v>
      </c>
      <c r="E25" s="150">
        <f t="shared" si="5"/>
        <v>2400</v>
      </c>
      <c r="F25" s="150">
        <v>4500</v>
      </c>
      <c r="G25" s="151">
        <v>4500</v>
      </c>
      <c r="H25" s="153"/>
    </row>
    <row r="26" spans="1:8" ht="17.25" customHeight="1">
      <c r="A26" s="147" t="s">
        <v>28</v>
      </c>
      <c r="B26" s="148"/>
      <c r="C26" s="148"/>
      <c r="D26" s="148"/>
      <c r="E26" s="150"/>
      <c r="F26" s="150"/>
      <c r="G26" s="151"/>
      <c r="H26" s="153"/>
    </row>
    <row r="27" spans="1:8" ht="17.25" customHeight="1">
      <c r="A27" s="147" t="s">
        <v>29</v>
      </c>
      <c r="B27" s="148">
        <v>2100</v>
      </c>
      <c r="C27" s="148">
        <v>2100</v>
      </c>
      <c r="D27" s="148">
        <v>5000</v>
      </c>
      <c r="E27" s="150">
        <f>D27</f>
        <v>5000</v>
      </c>
      <c r="F27" s="150">
        <v>8700</v>
      </c>
      <c r="G27" s="151">
        <v>8700</v>
      </c>
      <c r="H27" s="153"/>
    </row>
    <row r="28" spans="1:8" ht="17.25" customHeight="1">
      <c r="A28" s="147" t="s">
        <v>30</v>
      </c>
      <c r="B28" s="157"/>
      <c r="C28" s="157"/>
      <c r="D28" s="157"/>
      <c r="E28" s="150"/>
      <c r="F28" s="150"/>
      <c r="G28" s="151"/>
      <c r="H28" s="153"/>
    </row>
    <row r="29" spans="1:8" customFormat="1" ht="17.25" customHeight="1">
      <c r="A29" s="145" t="s">
        <v>31</v>
      </c>
      <c r="B29" s="145">
        <f t="shared" ref="B29:G29" si="7">B6+B22</f>
        <v>83000</v>
      </c>
      <c r="C29" s="145">
        <v>43953</v>
      </c>
      <c r="D29" s="145">
        <f t="shared" si="7"/>
        <v>84800</v>
      </c>
      <c r="E29" s="146">
        <f t="shared" si="7"/>
        <v>48951</v>
      </c>
      <c r="F29" s="146">
        <f t="shared" si="7"/>
        <v>96800</v>
      </c>
      <c r="G29" s="212">
        <f t="shared" si="7"/>
        <v>60421.4</v>
      </c>
      <c r="H29" s="159"/>
    </row>
    <row r="30" spans="1:8" s="65" customFormat="1" ht="17.25" customHeight="1">
      <c r="A30" s="160" t="s">
        <v>32</v>
      </c>
      <c r="B30" s="143" t="s">
        <v>6</v>
      </c>
      <c r="C30" s="160" t="s">
        <v>33</v>
      </c>
      <c r="D30" s="143" t="s">
        <v>6</v>
      </c>
      <c r="E30" s="160" t="s">
        <v>33</v>
      </c>
      <c r="F30" s="143" t="s">
        <v>6</v>
      </c>
      <c r="G30" s="213" t="s">
        <v>33</v>
      </c>
      <c r="H30" s="91"/>
    </row>
    <row r="31" spans="1:8" customFormat="1" ht="17.25" customHeight="1">
      <c r="A31" s="165" t="s">
        <v>34</v>
      </c>
      <c r="B31" s="145"/>
      <c r="C31" s="145">
        <f>SUM(C32:C35)</f>
        <v>30342</v>
      </c>
      <c r="D31" s="145"/>
      <c r="E31" s="145">
        <f>SUM(E32:E35)</f>
        <v>27275</v>
      </c>
      <c r="F31" s="145"/>
      <c r="G31" s="212">
        <f>SUM(G32:G35)</f>
        <v>27388</v>
      </c>
      <c r="H31" s="159"/>
    </row>
    <row r="32" spans="1:8" ht="17.25" customHeight="1">
      <c r="A32" s="166" t="s">
        <v>35</v>
      </c>
      <c r="B32" s="157">
        <v>30</v>
      </c>
      <c r="C32" s="157">
        <f>B32</f>
        <v>30</v>
      </c>
      <c r="D32" s="157">
        <v>30</v>
      </c>
      <c r="E32" s="148">
        <v>30</v>
      </c>
      <c r="F32" s="148">
        <v>30</v>
      </c>
      <c r="G32" s="151">
        <v>30</v>
      </c>
      <c r="H32" s="153"/>
    </row>
    <row r="33" spans="1:8" ht="17.25" customHeight="1">
      <c r="A33" s="147" t="s">
        <v>36</v>
      </c>
      <c r="B33" s="157">
        <v>31400</v>
      </c>
      <c r="C33" s="157">
        <f>B33*0.75</f>
        <v>23550</v>
      </c>
      <c r="D33" s="157">
        <v>39970</v>
      </c>
      <c r="E33" s="148">
        <f>D33*0.5</f>
        <v>19985</v>
      </c>
      <c r="F33" s="148">
        <f>F8</f>
        <v>37760</v>
      </c>
      <c r="G33" s="151">
        <f>F33*0.5</f>
        <v>18880</v>
      </c>
      <c r="H33" s="152"/>
    </row>
    <row r="34" spans="1:8" ht="17.25" customHeight="1">
      <c r="A34" s="147" t="s">
        <v>37</v>
      </c>
      <c r="B34" s="157">
        <v>7750</v>
      </c>
      <c r="C34" s="157">
        <f t="shared" ref="C34:G34" si="8">B34*0.6</f>
        <v>4650</v>
      </c>
      <c r="D34" s="157">
        <v>8500</v>
      </c>
      <c r="E34" s="157">
        <f t="shared" si="8"/>
        <v>5100</v>
      </c>
      <c r="F34" s="157">
        <f>F11</f>
        <v>9200</v>
      </c>
      <c r="G34" s="214">
        <f t="shared" si="8"/>
        <v>5520</v>
      </c>
      <c r="H34" s="153"/>
    </row>
    <row r="35" spans="1:8" ht="17.25" customHeight="1">
      <c r="A35" s="147" t="s">
        <v>38</v>
      </c>
      <c r="B35" s="157">
        <v>3520</v>
      </c>
      <c r="C35" s="157">
        <f t="shared" ref="C35:G35" si="9">B35*0.6</f>
        <v>2112</v>
      </c>
      <c r="D35" s="157">
        <v>3600</v>
      </c>
      <c r="E35" s="157">
        <f t="shared" si="9"/>
        <v>2160</v>
      </c>
      <c r="F35" s="157">
        <f>F12</f>
        <v>4930</v>
      </c>
      <c r="G35" s="214">
        <f t="shared" si="9"/>
        <v>2958</v>
      </c>
      <c r="H35" s="153"/>
    </row>
    <row r="36" spans="1:8" customFormat="1" ht="17.25" customHeight="1">
      <c r="A36" s="165" t="s">
        <v>39</v>
      </c>
      <c r="B36" s="145"/>
      <c r="C36" s="145">
        <v>8705</v>
      </c>
      <c r="D36" s="145"/>
      <c r="E36" s="146">
        <f>SUM(E37:E43)</f>
        <v>8574</v>
      </c>
      <c r="F36" s="146"/>
      <c r="G36" s="212">
        <f>SUM(G37:G43)</f>
        <v>8990.6</v>
      </c>
      <c r="H36" s="159"/>
    </row>
    <row r="37" spans="1:8" ht="17.25" customHeight="1">
      <c r="A37" s="147" t="s">
        <v>40</v>
      </c>
      <c r="B37" s="157">
        <v>31400</v>
      </c>
      <c r="C37" s="157">
        <f>B37*0.0625</f>
        <v>1962.5</v>
      </c>
      <c r="D37" s="157">
        <v>39970</v>
      </c>
      <c r="E37" s="148">
        <v>4997</v>
      </c>
      <c r="F37" s="148">
        <f t="shared" ref="F37:F41" si="10">F8</f>
        <v>37760</v>
      </c>
      <c r="G37" s="151">
        <f>F37*0.125</f>
        <v>4720</v>
      </c>
      <c r="H37" s="152"/>
    </row>
    <row r="38" spans="1:8" ht="17.25" customHeight="1">
      <c r="A38" s="147" t="s">
        <v>41</v>
      </c>
      <c r="B38" s="157">
        <v>300</v>
      </c>
      <c r="C38" s="157">
        <f t="shared" ref="C38:C42" si="11">B38*0.25</f>
        <v>75</v>
      </c>
      <c r="D38" s="157"/>
      <c r="E38" s="148"/>
      <c r="F38" s="148"/>
      <c r="G38" s="151"/>
      <c r="H38" s="152"/>
    </row>
    <row r="39" spans="1:8" ht="17.25" customHeight="1">
      <c r="A39" s="147" t="s">
        <v>42</v>
      </c>
      <c r="B39" s="157">
        <v>13600</v>
      </c>
      <c r="C39" s="157">
        <f t="shared" si="11"/>
        <v>3400</v>
      </c>
      <c r="D39" s="157"/>
      <c r="E39" s="148"/>
      <c r="F39" s="148"/>
      <c r="G39" s="151"/>
      <c r="H39" s="153"/>
    </row>
    <row r="40" spans="1:8" ht="17.25" customHeight="1">
      <c r="A40" s="147" t="s">
        <v>43</v>
      </c>
      <c r="B40" s="157">
        <v>7750</v>
      </c>
      <c r="C40" s="157">
        <f t="shared" ref="C40:G40" si="12">B40*0.12</f>
        <v>930</v>
      </c>
      <c r="D40" s="157">
        <v>8500</v>
      </c>
      <c r="E40" s="157">
        <f t="shared" si="12"/>
        <v>1020</v>
      </c>
      <c r="F40" s="157">
        <f t="shared" si="10"/>
        <v>9200</v>
      </c>
      <c r="G40" s="214">
        <f t="shared" si="12"/>
        <v>1104</v>
      </c>
      <c r="H40" s="153"/>
    </row>
    <row r="41" spans="1:8" ht="17.25" customHeight="1">
      <c r="A41" s="147" t="s">
        <v>44</v>
      </c>
      <c r="B41" s="157">
        <v>3520</v>
      </c>
      <c r="C41" s="157">
        <f t="shared" ref="C41:G41" si="13">B41*0.12</f>
        <v>422.4</v>
      </c>
      <c r="D41" s="157">
        <v>3600</v>
      </c>
      <c r="E41" s="157">
        <f t="shared" si="13"/>
        <v>432</v>
      </c>
      <c r="F41" s="157">
        <f t="shared" si="10"/>
        <v>4930</v>
      </c>
      <c r="G41" s="214">
        <f t="shared" si="13"/>
        <v>591.6</v>
      </c>
      <c r="H41" s="153"/>
    </row>
    <row r="42" spans="1:8" ht="17.25" customHeight="1">
      <c r="A42" s="166" t="s">
        <v>45</v>
      </c>
      <c r="B42" s="157">
        <v>100</v>
      </c>
      <c r="C42" s="157">
        <f t="shared" si="11"/>
        <v>25</v>
      </c>
      <c r="D42" s="157">
        <v>100</v>
      </c>
      <c r="E42" s="157">
        <f>D42*0.25</f>
        <v>25</v>
      </c>
      <c r="F42" s="157">
        <f>F14</f>
        <v>100</v>
      </c>
      <c r="G42" s="214">
        <f>F42*0.25</f>
        <v>25</v>
      </c>
      <c r="H42" s="153"/>
    </row>
    <row r="43" spans="1:8" ht="17.25" customHeight="1">
      <c r="A43" s="166" t="s">
        <v>46</v>
      </c>
      <c r="B43" s="148">
        <v>6300</v>
      </c>
      <c r="C43" s="148">
        <f t="shared" ref="C43:G43" si="14">B43*0.3</f>
        <v>1890</v>
      </c>
      <c r="D43" s="148">
        <v>7000</v>
      </c>
      <c r="E43" s="148">
        <f t="shared" si="14"/>
        <v>2100</v>
      </c>
      <c r="F43" s="148">
        <f>F13</f>
        <v>8500</v>
      </c>
      <c r="G43" s="151">
        <f t="shared" si="14"/>
        <v>2550</v>
      </c>
      <c r="H43" s="153"/>
    </row>
    <row r="44" spans="1:8" customFormat="1" ht="17.25" customHeight="1">
      <c r="A44" s="165" t="s">
        <v>47</v>
      </c>
      <c r="B44" s="145">
        <f t="shared" ref="B44:F44" si="15">C29+C31+C36</f>
        <v>83000</v>
      </c>
      <c r="C44" s="145"/>
      <c r="D44" s="146">
        <f t="shared" si="15"/>
        <v>84800</v>
      </c>
      <c r="E44" s="146"/>
      <c r="F44" s="146">
        <f t="shared" si="15"/>
        <v>96800</v>
      </c>
      <c r="G44" s="212"/>
      <c r="H44" s="159"/>
    </row>
    <row r="45" spans="1:8">
      <c r="A45" s="167" t="s">
        <v>48</v>
      </c>
      <c r="B45" s="168">
        <v>39100</v>
      </c>
      <c r="C45" s="168"/>
      <c r="D45" s="168">
        <v>48075</v>
      </c>
      <c r="E45" s="168"/>
      <c r="F45" s="168">
        <v>46500</v>
      </c>
      <c r="G45" s="215"/>
      <c r="H45" s="153"/>
    </row>
    <row r="46" spans="1:8">
      <c r="A46" s="167" t="s">
        <v>49</v>
      </c>
      <c r="B46" s="168">
        <v>36400</v>
      </c>
      <c r="C46" s="168"/>
      <c r="D46" s="168">
        <v>26525</v>
      </c>
      <c r="E46" s="168"/>
      <c r="F46" s="168">
        <v>34700</v>
      </c>
      <c r="G46" s="215"/>
      <c r="H46" s="153"/>
    </row>
    <row r="47" spans="1:8">
      <c r="A47" s="167" t="s">
        <v>50</v>
      </c>
      <c r="B47" s="168">
        <f>B24+B25+B27</f>
        <v>7500</v>
      </c>
      <c r="C47" s="168"/>
      <c r="D47" s="168">
        <v>10200</v>
      </c>
      <c r="E47" s="168"/>
      <c r="F47" s="168">
        <v>15600</v>
      </c>
      <c r="G47" s="215"/>
      <c r="H47" s="153"/>
    </row>
  </sheetData>
  <mergeCells count="6">
    <mergeCell ref="A2:H2"/>
    <mergeCell ref="B4:C4"/>
    <mergeCell ref="D4:E4"/>
    <mergeCell ref="F4:G4"/>
    <mergeCell ref="A4:A5"/>
    <mergeCell ref="H4:H5"/>
  </mergeCells>
  <phoneticPr fontId="3" type="noConversion"/>
  <pageMargins left="0.75" right="0.75" top="0.98" bottom="0.98" header="0.51" footer="0.51"/>
  <pageSetup paperSize="9" orientation="landscape" useFirstPageNumber="1" horizontalDpi="0" verticalDpi="0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39"/>
  <sheetViews>
    <sheetView showGridLines="0" showZeros="0" zoomScaleSheetLayoutView="100" workbookViewId="0">
      <selection activeCell="A10" sqref="A10"/>
    </sheetView>
  </sheetViews>
  <sheetFormatPr defaultColWidth="6.875" defaultRowHeight="12.75" customHeight="1"/>
  <cols>
    <col min="1" max="1" width="33.125" style="96" customWidth="1"/>
    <col min="2" max="2" width="20.25" style="96" customWidth="1"/>
    <col min="3" max="3" width="10.5" style="96" customWidth="1"/>
    <col min="4" max="252" width="6.875" style="96" customWidth="1"/>
    <col min="253" max="16384" width="6.875" style="96"/>
  </cols>
  <sheetData>
    <row r="1" spans="1:3" ht="24.75" customHeight="1">
      <c r="A1" s="243" t="s">
        <v>2098</v>
      </c>
      <c r="B1" s="219"/>
      <c r="C1" s="219"/>
    </row>
    <row r="2" spans="1:3" ht="29.25" customHeight="1">
      <c r="A2" s="286" t="s">
        <v>1825</v>
      </c>
      <c r="B2" s="286"/>
      <c r="C2" s="286"/>
    </row>
    <row r="3" spans="1:3" s="236" customFormat="1" ht="21.75" customHeight="1">
      <c r="A3" s="221"/>
      <c r="B3" s="221"/>
      <c r="C3" s="221" t="s">
        <v>0</v>
      </c>
    </row>
    <row r="4" spans="1:3" s="236" customFormat="1" ht="15.75" customHeight="1">
      <c r="A4" s="278" t="s">
        <v>1780</v>
      </c>
      <c r="B4" s="278"/>
      <c r="C4" s="287" t="s">
        <v>55</v>
      </c>
    </row>
    <row r="5" spans="1:3" s="236" customFormat="1" ht="15.75" customHeight="1">
      <c r="A5" s="223" t="s">
        <v>1737</v>
      </c>
      <c r="B5" s="223" t="s">
        <v>1782</v>
      </c>
      <c r="C5" s="288"/>
    </row>
    <row r="6" spans="1:3" s="250" customFormat="1" ht="15.75" customHeight="1">
      <c r="A6" s="254" t="s">
        <v>1783</v>
      </c>
      <c r="B6" s="255">
        <v>64747.82</v>
      </c>
      <c r="C6" s="256"/>
    </row>
    <row r="7" spans="1:3" s="250" customFormat="1" ht="15.75" customHeight="1">
      <c r="A7" s="254" t="s">
        <v>1826</v>
      </c>
      <c r="B7" s="256">
        <f>B6-B8</f>
        <v>63947.82</v>
      </c>
      <c r="C7" s="256"/>
    </row>
    <row r="8" spans="1:3" s="250" customFormat="1" ht="15.75" customHeight="1">
      <c r="A8" s="254" t="s">
        <v>1827</v>
      </c>
      <c r="B8" s="256">
        <v>800</v>
      </c>
      <c r="C8" s="256"/>
    </row>
    <row r="9" spans="1:3" s="250" customFormat="1" ht="15.75" customHeight="1">
      <c r="A9" s="254"/>
      <c r="B9" s="256"/>
      <c r="C9" s="256"/>
    </row>
    <row r="10" spans="1:3" s="250" customFormat="1" ht="15.75" customHeight="1">
      <c r="A10" s="254"/>
      <c r="B10" s="256"/>
      <c r="C10" s="256"/>
    </row>
    <row r="11" spans="1:3" s="250" customFormat="1" ht="15.75" customHeight="1">
      <c r="A11" s="254"/>
      <c r="B11" s="256"/>
      <c r="C11" s="256"/>
    </row>
    <row r="12" spans="1:3" s="250" customFormat="1" ht="15.75" customHeight="1">
      <c r="A12" s="254"/>
      <c r="B12" s="229"/>
      <c r="C12" s="256"/>
    </row>
    <row r="13" spans="1:3" s="250" customFormat="1" ht="15.75" customHeight="1">
      <c r="A13" s="254"/>
      <c r="B13" s="229"/>
      <c r="C13" s="256"/>
    </row>
    <row r="14" spans="1:3" s="250" customFormat="1" ht="15.75" customHeight="1">
      <c r="A14" s="254"/>
      <c r="B14" s="257"/>
      <c r="C14" s="256"/>
    </row>
    <row r="15" spans="1:3" s="250" customFormat="1" ht="15.75" customHeight="1">
      <c r="A15" s="254"/>
      <c r="B15" s="257"/>
      <c r="C15" s="256"/>
    </row>
    <row r="16" spans="1:3" s="250" customFormat="1" ht="15.75" customHeight="1">
      <c r="A16" s="254"/>
      <c r="B16" s="257"/>
      <c r="C16" s="256"/>
    </row>
    <row r="17" spans="1:3" s="250" customFormat="1" ht="15.75" customHeight="1">
      <c r="A17" s="254"/>
      <c r="B17" s="257"/>
      <c r="C17" s="256"/>
    </row>
    <row r="18" spans="1:3" s="250" customFormat="1" ht="15.75" customHeight="1">
      <c r="A18" s="254"/>
      <c r="B18" s="257"/>
      <c r="C18" s="256"/>
    </row>
    <row r="19" spans="1:3" s="250" customFormat="1" ht="15.75" customHeight="1">
      <c r="A19" s="254"/>
      <c r="B19" s="257"/>
      <c r="C19" s="256"/>
    </row>
    <row r="20" spans="1:3" s="250" customFormat="1" ht="15.75" customHeight="1">
      <c r="A20" s="254"/>
      <c r="B20" s="257"/>
      <c r="C20" s="256"/>
    </row>
    <row r="21" spans="1:3" s="250" customFormat="1" ht="15.75" customHeight="1">
      <c r="A21" s="254"/>
      <c r="B21" s="257"/>
      <c r="C21" s="256"/>
    </row>
    <row r="22" spans="1:3" s="250" customFormat="1" ht="15.75" customHeight="1">
      <c r="A22" s="254"/>
      <c r="B22" s="257"/>
      <c r="C22" s="256"/>
    </row>
    <row r="23" spans="1:3" s="250" customFormat="1" ht="15.75" customHeight="1">
      <c r="A23" s="254"/>
      <c r="B23" s="257"/>
      <c r="C23" s="256"/>
    </row>
    <row r="24" spans="1:3" s="250" customFormat="1" ht="15.75" customHeight="1">
      <c r="A24" s="254"/>
      <c r="B24" s="257"/>
      <c r="C24" s="256"/>
    </row>
    <row r="25" spans="1:3" s="250" customFormat="1" ht="15.75" customHeight="1">
      <c r="A25" s="254"/>
      <c r="B25" s="257"/>
      <c r="C25" s="256"/>
    </row>
    <row r="26" spans="1:3" s="250" customFormat="1" ht="15.75" customHeight="1">
      <c r="A26" s="254"/>
      <c r="B26" s="257"/>
      <c r="C26" s="256"/>
    </row>
    <row r="27" spans="1:3" s="250" customFormat="1" ht="15.75" customHeight="1">
      <c r="A27" s="254"/>
      <c r="B27" s="257"/>
      <c r="C27" s="256"/>
    </row>
    <row r="28" spans="1:3" s="250" customFormat="1" ht="15.75" customHeight="1">
      <c r="A28" s="254"/>
      <c r="B28" s="257"/>
      <c r="C28" s="256"/>
    </row>
    <row r="29" spans="1:3" s="250" customFormat="1" ht="15.75" customHeight="1">
      <c r="A29" s="254"/>
      <c r="B29" s="257"/>
      <c r="C29" s="256"/>
    </row>
    <row r="30" spans="1:3" s="250" customFormat="1" ht="15.75" customHeight="1">
      <c r="A30" s="254"/>
      <c r="B30" s="257"/>
      <c r="C30" s="256"/>
    </row>
    <row r="31" spans="1:3" s="250" customFormat="1" ht="12.75" customHeight="1">
      <c r="A31" s="254"/>
      <c r="B31" s="257"/>
      <c r="C31" s="256"/>
    </row>
    <row r="32" spans="1:3" s="250" customFormat="1" ht="12.75" customHeight="1">
      <c r="A32" s="254"/>
      <c r="B32" s="257"/>
      <c r="C32" s="256"/>
    </row>
    <row r="33" spans="1:3" s="250" customFormat="1" ht="12.75" customHeight="1">
      <c r="A33" s="254"/>
      <c r="B33" s="257"/>
      <c r="C33" s="256"/>
    </row>
    <row r="34" spans="1:3" s="250" customFormat="1" ht="15" customHeight="1">
      <c r="A34" s="258" t="s">
        <v>1823</v>
      </c>
      <c r="B34" s="229">
        <v>64747.82</v>
      </c>
      <c r="C34" s="256"/>
    </row>
    <row r="35" spans="1:3" ht="15" customHeight="1"/>
    <row r="36" spans="1:3" ht="15" customHeight="1"/>
    <row r="37" spans="1:3" ht="15" customHeight="1"/>
    <row r="38" spans="1:3" ht="15" customHeight="1"/>
    <row r="39" spans="1:3" ht="15" customHeight="1"/>
  </sheetData>
  <sheetProtection formatCells="0" formatColumns="0" formatRows="0"/>
  <mergeCells count="3">
    <mergeCell ref="A2:C2"/>
    <mergeCell ref="A4:B4"/>
    <mergeCell ref="C4:C5"/>
  </mergeCells>
  <phoneticPr fontId="3" type="noConversion"/>
  <pageMargins left="0.75" right="0.75" top="1" bottom="1" header="0.5" footer="0.5"/>
  <pageSetup paperSize="9" scale="85" fitToHeight="999" orientation="landscape" horizontalDpi="0" verticalDpi="0"/>
  <headerFooter scaleWithDoc="0" alignWithMargins="0"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zoomScaleSheetLayoutView="100" workbookViewId="0">
      <selection activeCell="E6" sqref="E6"/>
    </sheetView>
  </sheetViews>
  <sheetFormatPr defaultColWidth="6.875" defaultRowHeight="12.75" customHeight="1"/>
  <cols>
    <col min="1" max="1" width="13.625" style="96" customWidth="1"/>
    <col min="2" max="2" width="5.875" style="96" customWidth="1"/>
    <col min="3" max="3" width="7.375" style="96" customWidth="1"/>
    <col min="4" max="4" width="26.75" style="96" customWidth="1"/>
    <col min="5" max="5" width="12.625" style="96" customWidth="1"/>
    <col min="6" max="6" width="12.5" style="96" customWidth="1"/>
    <col min="7" max="7" width="13.375" style="96" customWidth="1"/>
    <col min="8" max="16384" width="6.875" style="96"/>
  </cols>
  <sheetData>
    <row r="1" spans="1:7" ht="30" customHeight="1">
      <c r="A1" s="243" t="s">
        <v>2099</v>
      </c>
      <c r="B1" s="219"/>
      <c r="C1" s="219"/>
      <c r="D1" s="219"/>
      <c r="E1" s="219"/>
      <c r="F1" s="219"/>
      <c r="G1" s="219"/>
    </row>
    <row r="2" spans="1:7" ht="25.5" customHeight="1">
      <c r="A2" s="286" t="s">
        <v>2112</v>
      </c>
      <c r="B2" s="286"/>
      <c r="C2" s="286"/>
      <c r="D2" s="286"/>
      <c r="E2" s="286"/>
      <c r="F2" s="286"/>
      <c r="G2" s="286"/>
    </row>
    <row r="3" spans="1:7" s="216" customFormat="1" ht="21" customHeight="1">
      <c r="A3" s="244"/>
      <c r="B3" s="244"/>
      <c r="C3" s="244"/>
      <c r="D3" s="244"/>
      <c r="E3" s="244"/>
      <c r="F3" s="244"/>
      <c r="G3" s="245" t="s">
        <v>0</v>
      </c>
    </row>
    <row r="4" spans="1:7" s="216" customFormat="1" ht="19.5" customHeight="1">
      <c r="A4" s="277" t="s">
        <v>1146</v>
      </c>
      <c r="B4" s="277" t="s">
        <v>1147</v>
      </c>
      <c r="C4" s="277" t="s">
        <v>1148</v>
      </c>
      <c r="D4" s="277" t="s">
        <v>1149</v>
      </c>
      <c r="E4" s="290" t="s">
        <v>1150</v>
      </c>
      <c r="F4" s="289" t="s">
        <v>1828</v>
      </c>
      <c r="G4" s="289"/>
    </row>
    <row r="5" spans="1:7" s="216" customFormat="1" ht="52.5" customHeight="1">
      <c r="A5" s="277"/>
      <c r="B5" s="277"/>
      <c r="C5" s="277"/>
      <c r="D5" s="277"/>
      <c r="E5" s="291"/>
      <c r="F5" s="251" t="s">
        <v>1829</v>
      </c>
      <c r="G5" s="251" t="s">
        <v>1830</v>
      </c>
    </row>
    <row r="6" spans="1:7" s="246" customFormat="1" ht="18.95" customHeight="1">
      <c r="A6" s="247"/>
      <c r="B6" s="247"/>
      <c r="C6" s="247"/>
      <c r="D6" s="252" t="s">
        <v>1150</v>
      </c>
      <c r="E6" s="226">
        <v>64747.82</v>
      </c>
      <c r="F6" s="253">
        <v>0</v>
      </c>
      <c r="G6" s="226">
        <v>64747.82</v>
      </c>
    </row>
    <row r="7" spans="1:7" s="216" customFormat="1" ht="18.95" customHeight="1">
      <c r="A7" s="247" t="s">
        <v>1533</v>
      </c>
      <c r="B7" s="247"/>
      <c r="C7" s="247"/>
      <c r="D7" s="248" t="s">
        <v>1534</v>
      </c>
      <c r="E7" s="229">
        <v>63947.82</v>
      </c>
      <c r="F7" s="249">
        <v>0</v>
      </c>
      <c r="G7" s="229">
        <v>63947.82</v>
      </c>
    </row>
    <row r="8" spans="1:7" s="216" customFormat="1" ht="27" customHeight="1">
      <c r="A8" s="247"/>
      <c r="B8" s="247" t="s">
        <v>1164</v>
      </c>
      <c r="C8" s="247"/>
      <c r="D8" s="248" t="s">
        <v>1545</v>
      </c>
      <c r="E8" s="229">
        <v>63947.82</v>
      </c>
      <c r="F8" s="249">
        <v>0</v>
      </c>
      <c r="G8" s="229">
        <v>63947.82</v>
      </c>
    </row>
    <row r="9" spans="1:7" s="216" customFormat="1" ht="18.95" customHeight="1">
      <c r="A9" s="247" t="s">
        <v>1536</v>
      </c>
      <c r="B9" s="247" t="s">
        <v>1220</v>
      </c>
      <c r="C9" s="247" t="s">
        <v>1174</v>
      </c>
      <c r="D9" s="248" t="s">
        <v>1546</v>
      </c>
      <c r="E9" s="229">
        <v>48651.34</v>
      </c>
      <c r="F9" s="249">
        <v>0</v>
      </c>
      <c r="G9" s="229">
        <v>48651.34</v>
      </c>
    </row>
    <row r="10" spans="1:7" s="216" customFormat="1" ht="24" customHeight="1">
      <c r="A10" s="247" t="s">
        <v>1536</v>
      </c>
      <c r="B10" s="247" t="s">
        <v>1220</v>
      </c>
      <c r="C10" s="247" t="s">
        <v>1160</v>
      </c>
      <c r="D10" s="248" t="s">
        <v>1547</v>
      </c>
      <c r="E10" s="229">
        <v>3993.48</v>
      </c>
      <c r="F10" s="249">
        <v>0</v>
      </c>
      <c r="G10" s="229">
        <v>3993.48</v>
      </c>
    </row>
    <row r="11" spans="1:7" s="216" customFormat="1" ht="18.95" customHeight="1">
      <c r="A11" s="247" t="s">
        <v>1536</v>
      </c>
      <c r="B11" s="247" t="s">
        <v>1220</v>
      </c>
      <c r="C11" s="247" t="s">
        <v>1225</v>
      </c>
      <c r="D11" s="248" t="s">
        <v>1548</v>
      </c>
      <c r="E11" s="229">
        <v>11303</v>
      </c>
      <c r="F11" s="249">
        <v>0</v>
      </c>
      <c r="G11" s="229">
        <v>11303</v>
      </c>
    </row>
    <row r="12" spans="1:7" s="216" customFormat="1" ht="18.95" customHeight="1">
      <c r="A12" s="247" t="s">
        <v>1652</v>
      </c>
      <c r="B12" s="247"/>
      <c r="C12" s="247"/>
      <c r="D12" s="248" t="s">
        <v>1653</v>
      </c>
      <c r="E12" s="229">
        <v>800</v>
      </c>
      <c r="F12" s="249">
        <v>0</v>
      </c>
      <c r="G12" s="229">
        <v>800</v>
      </c>
    </row>
    <row r="13" spans="1:7" s="216" customFormat="1" ht="29.1" customHeight="1">
      <c r="A13" s="247"/>
      <c r="B13" s="247" t="s">
        <v>1160</v>
      </c>
      <c r="C13" s="247"/>
      <c r="D13" s="248" t="s">
        <v>1654</v>
      </c>
      <c r="E13" s="229">
        <v>800</v>
      </c>
      <c r="F13" s="249">
        <v>0</v>
      </c>
      <c r="G13" s="229">
        <v>800</v>
      </c>
    </row>
    <row r="14" spans="1:7" s="216" customFormat="1" ht="32.1" customHeight="1">
      <c r="A14" s="247" t="s">
        <v>1655</v>
      </c>
      <c r="B14" s="247" t="s">
        <v>1194</v>
      </c>
      <c r="C14" s="247"/>
      <c r="D14" s="248" t="s">
        <v>1656</v>
      </c>
      <c r="E14" s="229">
        <v>800</v>
      </c>
      <c r="F14" s="249">
        <v>0</v>
      </c>
      <c r="G14" s="229">
        <v>800</v>
      </c>
    </row>
    <row r="15" spans="1:7" ht="18.95" customHeight="1"/>
    <row r="16" spans="1:7" ht="18.95" customHeight="1"/>
    <row r="17" ht="18.95" customHeight="1"/>
    <row r="18" ht="18.95" customHeight="1"/>
    <row r="19" ht="18.95" customHeight="1"/>
    <row r="20" ht="18.95" customHeight="1"/>
    <row r="21" ht="18.95" customHeight="1"/>
    <row r="22" ht="18.95" customHeight="1"/>
  </sheetData>
  <sheetProtection formatCells="0" formatColumns="0" formatRows="0"/>
  <mergeCells count="7">
    <mergeCell ref="A2:G2"/>
    <mergeCell ref="F4:G4"/>
    <mergeCell ref="A4:A5"/>
    <mergeCell ref="B4:B5"/>
    <mergeCell ref="C4:C5"/>
    <mergeCell ref="D4:D5"/>
    <mergeCell ref="E4:E5"/>
  </mergeCells>
  <phoneticPr fontId="3" type="noConversion"/>
  <pageMargins left="0.75" right="0.75" top="1" bottom="1" header="0.5" footer="0.5"/>
  <pageSetup paperSize="9" scale="88" fitToHeight="999" orientation="landscape" horizontalDpi="0" verticalDpi="0"/>
  <headerFooter scaleWithDoc="0" alignWithMargins="0"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theme="0"/>
  </sheetPr>
  <dimension ref="A1:E21"/>
  <sheetViews>
    <sheetView zoomScaleSheetLayoutView="100" workbookViewId="0">
      <selection activeCell="C6" sqref="C6"/>
    </sheetView>
  </sheetViews>
  <sheetFormatPr defaultRowHeight="14.25"/>
  <cols>
    <col min="1" max="1" width="37.125" style="63" customWidth="1"/>
    <col min="2" max="2" width="22.5" style="63" customWidth="1"/>
    <col min="3" max="3" width="37.125" style="63" customWidth="1"/>
    <col min="4" max="4" width="27.625" style="63" customWidth="1"/>
    <col min="5" max="5" width="12.75" style="63" customWidth="1"/>
    <col min="6" max="6" width="18" style="63" customWidth="1"/>
    <col min="7" max="16384" width="9" style="63"/>
  </cols>
  <sheetData>
    <row r="1" spans="1:5" ht="23.25" customHeight="1">
      <c r="A1" s="242" t="s">
        <v>2100</v>
      </c>
    </row>
    <row r="2" spans="1:5" s="83" customFormat="1" ht="42.75" customHeight="1">
      <c r="A2" s="267" t="s">
        <v>2113</v>
      </c>
      <c r="B2" s="268"/>
      <c r="C2" s="268"/>
      <c r="D2" s="268"/>
      <c r="E2" s="86"/>
    </row>
    <row r="3" spans="1:5" ht="20.25" customHeight="1">
      <c r="A3" s="76"/>
      <c r="B3" s="76"/>
      <c r="C3" s="76"/>
      <c r="D3" s="77" t="s">
        <v>0</v>
      </c>
      <c r="E3" s="87"/>
    </row>
    <row r="4" spans="1:5" ht="24.75" customHeight="1">
      <c r="A4" s="292" t="s">
        <v>1831</v>
      </c>
      <c r="B4" s="292"/>
      <c r="C4" s="292" t="s">
        <v>1832</v>
      </c>
      <c r="D4" s="292"/>
      <c r="E4" s="88"/>
    </row>
    <row r="5" spans="1:5" s="84" customFormat="1" ht="24.75" customHeight="1">
      <c r="A5" s="89" t="s">
        <v>1833</v>
      </c>
      <c r="B5" s="89" t="s">
        <v>1834</v>
      </c>
      <c r="C5" s="89" t="s">
        <v>1833</v>
      </c>
      <c r="D5" s="89" t="s">
        <v>1834</v>
      </c>
      <c r="E5" s="90"/>
    </row>
    <row r="6" spans="1:5" ht="24.75" customHeight="1">
      <c r="A6" s="91" t="s">
        <v>1835</v>
      </c>
      <c r="B6" s="72">
        <f>[3]国资公司!B5+[3]创鑫公司!B5+[3]城建投!B5+[3]城镇投!B5</f>
        <v>10</v>
      </c>
      <c r="C6" s="91" t="s">
        <v>1836</v>
      </c>
      <c r="D6" s="72"/>
      <c r="E6" s="92"/>
    </row>
    <row r="7" spans="1:5" ht="24.75" customHeight="1">
      <c r="A7" s="91" t="s">
        <v>1837</v>
      </c>
      <c r="B7" s="72"/>
      <c r="C7" s="91" t="s">
        <v>1838</v>
      </c>
      <c r="D7" s="72"/>
      <c r="E7" s="92"/>
    </row>
    <row r="8" spans="1:5" ht="24.75" customHeight="1">
      <c r="A8" s="93" t="s">
        <v>1839</v>
      </c>
      <c r="B8" s="72"/>
      <c r="C8" s="91" t="s">
        <v>1840</v>
      </c>
      <c r="D8" s="72"/>
      <c r="E8" s="92"/>
    </row>
    <row r="9" spans="1:5" ht="24.75" customHeight="1">
      <c r="A9" s="91" t="s">
        <v>1841</v>
      </c>
      <c r="B9" s="94">
        <v>10</v>
      </c>
      <c r="C9" s="91" t="s">
        <v>1842</v>
      </c>
      <c r="D9" s="72"/>
      <c r="E9" s="92"/>
    </row>
    <row r="10" spans="1:5" ht="24.75" customHeight="1">
      <c r="A10" s="91" t="s">
        <v>1843</v>
      </c>
      <c r="B10" s="72">
        <f>[3]国资公司!B9+[3]创鑫公司!B9+[3]城建投!B9+[3]城镇投!B9</f>
        <v>600</v>
      </c>
      <c r="C10" s="91" t="s">
        <v>1844</v>
      </c>
      <c r="D10" s="72">
        <v>771.8</v>
      </c>
      <c r="E10" s="92"/>
    </row>
    <row r="11" spans="1:5" ht="24.75" customHeight="1">
      <c r="A11" s="91" t="s">
        <v>1845</v>
      </c>
      <c r="B11" s="72"/>
      <c r="C11" s="91" t="s">
        <v>1846</v>
      </c>
      <c r="D11" s="72"/>
      <c r="E11" s="92"/>
    </row>
    <row r="12" spans="1:5" ht="24.75" customHeight="1">
      <c r="A12" s="91" t="s">
        <v>1847</v>
      </c>
      <c r="B12" s="72">
        <v>600</v>
      </c>
      <c r="C12" s="91" t="s">
        <v>1848</v>
      </c>
      <c r="D12" s="72"/>
      <c r="E12" s="92"/>
    </row>
    <row r="13" spans="1:5" ht="24.75" customHeight="1">
      <c r="A13" s="80"/>
      <c r="B13" s="72"/>
      <c r="C13" s="91" t="s">
        <v>1849</v>
      </c>
      <c r="D13" s="72"/>
      <c r="E13" s="92"/>
    </row>
    <row r="14" spans="1:5" ht="24.75" customHeight="1">
      <c r="A14" s="91" t="s">
        <v>1850</v>
      </c>
      <c r="B14" s="72">
        <f>[3]国资公司!B13+[3]创鑫公司!B13+[3]城建投!B13+[3]城镇投!B13</f>
        <v>3000</v>
      </c>
      <c r="C14" s="91" t="s">
        <v>1851</v>
      </c>
      <c r="D14" s="72"/>
      <c r="E14" s="92"/>
    </row>
    <row r="15" spans="1:5" ht="24.75" customHeight="1">
      <c r="A15" s="91" t="s">
        <v>1852</v>
      </c>
      <c r="B15" s="72"/>
      <c r="C15" s="91" t="s">
        <v>1853</v>
      </c>
      <c r="D15" s="72"/>
      <c r="E15" s="92"/>
    </row>
    <row r="16" spans="1:5" ht="24.75" customHeight="1">
      <c r="A16" s="91" t="s">
        <v>1854</v>
      </c>
      <c r="B16" s="72">
        <f>[3]国资公司!B15+[3]创鑫公司!B15+[3]城建投!B15+[3]城镇投!B15</f>
        <v>0</v>
      </c>
      <c r="C16" s="91" t="s">
        <v>1855</v>
      </c>
      <c r="D16" s="72">
        <v>3923.9</v>
      </c>
      <c r="E16" s="92"/>
    </row>
    <row r="17" spans="1:5" ht="24.75" customHeight="1">
      <c r="A17" s="91" t="s">
        <v>1852</v>
      </c>
      <c r="B17" s="72"/>
      <c r="C17" s="91" t="s">
        <v>1856</v>
      </c>
      <c r="D17" s="72"/>
      <c r="E17" s="92"/>
    </row>
    <row r="18" spans="1:5" ht="24.75" customHeight="1">
      <c r="A18" s="91" t="s">
        <v>1857</v>
      </c>
      <c r="B18" s="72">
        <f>[3]国资公司!B17+[3]创鑫公司!B17+[3]城建投!B17+[3]城镇投!B17</f>
        <v>1085.6999999999998</v>
      </c>
      <c r="C18" s="91"/>
      <c r="D18" s="72"/>
      <c r="E18" s="92"/>
    </row>
    <row r="19" spans="1:5" ht="24.75" customHeight="1">
      <c r="A19" s="79" t="s">
        <v>1858</v>
      </c>
      <c r="B19" s="72">
        <f>SUM(B6+B10+B14+B16+B18)</f>
        <v>4695.7</v>
      </c>
      <c r="C19" s="79" t="s">
        <v>1859</v>
      </c>
      <c r="D19" s="72">
        <f>SUM(D6:D17)</f>
        <v>4695.7</v>
      </c>
    </row>
    <row r="20" spans="1:5" ht="24.75" customHeight="1">
      <c r="A20" s="91" t="s">
        <v>1860</v>
      </c>
      <c r="B20" s="72"/>
      <c r="C20" s="91" t="s">
        <v>1861</v>
      </c>
      <c r="D20" s="72"/>
    </row>
    <row r="21" spans="1:5" s="85" customFormat="1" ht="24.75" customHeight="1">
      <c r="A21" s="79" t="s">
        <v>1823</v>
      </c>
      <c r="B21" s="72">
        <f>SUM(B19:B20)</f>
        <v>4695.7</v>
      </c>
      <c r="C21" s="79" t="s">
        <v>1824</v>
      </c>
      <c r="D21" s="72">
        <f>SUM(D19:D20)</f>
        <v>4695.7</v>
      </c>
    </row>
  </sheetData>
  <mergeCells count="3">
    <mergeCell ref="A2:D2"/>
    <mergeCell ref="A4:B4"/>
    <mergeCell ref="C4:D4"/>
  </mergeCells>
  <phoneticPr fontId="3" type="noConversion"/>
  <printOptions horizontalCentered="1"/>
  <pageMargins left="0.43" right="0.2" top="0.87" bottom="0.59" header="0.2" footer="0.28000000000000003"/>
  <pageSetup paperSize="9" scale="90" orientation="landscape" useFirstPageNumber="1" horizontalDpi="0" verticalDpi="0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theme="0"/>
  </sheetPr>
  <dimension ref="A1:B18"/>
  <sheetViews>
    <sheetView zoomScaleSheetLayoutView="100" workbookViewId="0">
      <selection activeCell="B4" sqref="B4"/>
    </sheetView>
  </sheetViews>
  <sheetFormatPr defaultRowHeight="14.25"/>
  <cols>
    <col min="1" max="1" width="59.375" style="75" customWidth="1"/>
    <col min="2" max="2" width="52.375" style="65" customWidth="1"/>
    <col min="3" max="16384" width="9" style="65"/>
  </cols>
  <sheetData>
    <row r="1" spans="1:2" ht="22.5" customHeight="1">
      <c r="A1" s="266" t="s">
        <v>2101</v>
      </c>
    </row>
    <row r="2" spans="1:2" ht="54.75" customHeight="1">
      <c r="A2" s="267" t="s">
        <v>2114</v>
      </c>
      <c r="B2" s="268"/>
    </row>
    <row r="3" spans="1:2" ht="21.75" customHeight="1">
      <c r="A3" s="76"/>
      <c r="B3" s="77" t="s">
        <v>0</v>
      </c>
    </row>
    <row r="4" spans="1:2" s="74" customFormat="1" ht="27" customHeight="1">
      <c r="A4" s="78" t="s">
        <v>1862</v>
      </c>
      <c r="B4" s="79" t="s">
        <v>54</v>
      </c>
    </row>
    <row r="5" spans="1:2" s="74" customFormat="1" ht="27" customHeight="1">
      <c r="A5" s="80" t="s">
        <v>1835</v>
      </c>
      <c r="B5" s="72">
        <v>10</v>
      </c>
    </row>
    <row r="6" spans="1:2" s="74" customFormat="1" ht="27" customHeight="1">
      <c r="A6" s="80" t="s">
        <v>1863</v>
      </c>
      <c r="B6" s="72"/>
    </row>
    <row r="7" spans="1:2" s="74" customFormat="1" ht="27" customHeight="1">
      <c r="A7" s="80" t="s">
        <v>1864</v>
      </c>
      <c r="B7" s="72">
        <v>10</v>
      </c>
    </row>
    <row r="8" spans="1:2" s="74" customFormat="1" ht="27" customHeight="1">
      <c r="A8" s="81"/>
      <c r="B8" s="72"/>
    </row>
    <row r="9" spans="1:2" s="74" customFormat="1" ht="27" customHeight="1">
      <c r="A9" s="81"/>
      <c r="B9" s="72"/>
    </row>
    <row r="10" spans="1:2" s="74" customFormat="1" ht="27" customHeight="1">
      <c r="A10" s="81"/>
      <c r="B10" s="72"/>
    </row>
    <row r="11" spans="1:2" s="74" customFormat="1" ht="27" customHeight="1">
      <c r="A11" s="80"/>
      <c r="B11" s="72"/>
    </row>
    <row r="12" spans="1:2" s="74" customFormat="1" ht="27" customHeight="1">
      <c r="A12" s="80"/>
      <c r="B12" s="72"/>
    </row>
    <row r="13" spans="1:2" s="74" customFormat="1" ht="27" customHeight="1">
      <c r="A13" s="80" t="s">
        <v>1843</v>
      </c>
      <c r="B13" s="72">
        <v>600</v>
      </c>
    </row>
    <row r="14" spans="1:2" s="74" customFormat="1" ht="27" customHeight="1">
      <c r="A14" s="80" t="s">
        <v>1850</v>
      </c>
      <c r="B14" s="72">
        <v>3000</v>
      </c>
    </row>
    <row r="15" spans="1:2" s="74" customFormat="1" ht="27" customHeight="1">
      <c r="A15" s="80" t="s">
        <v>1854</v>
      </c>
      <c r="B15" s="72"/>
    </row>
    <row r="16" spans="1:2" s="74" customFormat="1" ht="27" customHeight="1">
      <c r="A16" s="80" t="s">
        <v>1865</v>
      </c>
      <c r="B16" s="72">
        <v>1085.7</v>
      </c>
    </row>
    <row r="17" spans="1:2" s="74" customFormat="1" ht="27" customHeight="1">
      <c r="A17" s="82" t="s">
        <v>1866</v>
      </c>
      <c r="B17" s="72">
        <f>B5+B13+B14+B16</f>
        <v>4695.7</v>
      </c>
    </row>
    <row r="18" spans="1:2" ht="21" customHeight="1">
      <c r="A18" s="293"/>
      <c r="B18" s="293"/>
    </row>
  </sheetData>
  <mergeCells count="2">
    <mergeCell ref="A2:B2"/>
    <mergeCell ref="A18:B18"/>
  </mergeCells>
  <phoneticPr fontId="3" type="noConversion"/>
  <printOptions horizontalCentered="1"/>
  <pageMargins left="0.55000000000000004" right="0.55000000000000004" top="0.87" bottom="0.59" header="0.39" footer="0.51"/>
  <pageSetup paperSize="9" firstPageNumber="2" orientation="landscape" useFirstPageNumber="1" horizontalDpi="0" verticalDpi="0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theme="0"/>
  </sheetPr>
  <dimension ref="A1:E13"/>
  <sheetViews>
    <sheetView zoomScaleSheetLayoutView="100" workbookViewId="0">
      <selection activeCell="C5" sqref="C5"/>
    </sheetView>
  </sheetViews>
  <sheetFormatPr defaultRowHeight="14.25"/>
  <cols>
    <col min="1" max="1" width="38.625" style="63" customWidth="1"/>
    <col min="2" max="5" width="18.25" style="64" customWidth="1"/>
    <col min="6" max="16384" width="9" style="63"/>
  </cols>
  <sheetData>
    <row r="1" spans="1:5" ht="15.95" customHeight="1">
      <c r="A1" s="242" t="s">
        <v>2102</v>
      </c>
    </row>
    <row r="2" spans="1:5" ht="33" customHeight="1">
      <c r="A2" s="267" t="s">
        <v>2115</v>
      </c>
      <c r="B2" s="268"/>
      <c r="C2" s="268"/>
      <c r="D2" s="268"/>
      <c r="E2" s="268"/>
    </row>
    <row r="3" spans="1:5" ht="15" customHeight="1">
      <c r="A3" s="65"/>
      <c r="B3" s="66"/>
      <c r="C3" s="66"/>
      <c r="D3" s="294" t="s">
        <v>0</v>
      </c>
      <c r="E3" s="294"/>
    </row>
    <row r="4" spans="1:5" ht="35.25" customHeight="1">
      <c r="A4" s="298" t="s">
        <v>1867</v>
      </c>
      <c r="B4" s="295" t="s">
        <v>54</v>
      </c>
      <c r="C4" s="295"/>
      <c r="D4" s="295"/>
      <c r="E4" s="295"/>
    </row>
    <row r="5" spans="1:5" ht="35.25" customHeight="1">
      <c r="A5" s="299"/>
      <c r="B5" s="67" t="s">
        <v>1868</v>
      </c>
      <c r="C5" s="67" t="s">
        <v>1869</v>
      </c>
      <c r="D5" s="67" t="s">
        <v>1870</v>
      </c>
      <c r="E5" s="67" t="s">
        <v>1653</v>
      </c>
    </row>
    <row r="6" spans="1:5" ht="35.25" customHeight="1">
      <c r="A6" s="68" t="s">
        <v>1871</v>
      </c>
      <c r="B6" s="69"/>
      <c r="C6" s="69"/>
      <c r="D6" s="69"/>
      <c r="E6" s="69"/>
    </row>
    <row r="7" spans="1:5" ht="35.25" customHeight="1">
      <c r="A7" s="70" t="s">
        <v>1872</v>
      </c>
      <c r="B7" s="69"/>
      <c r="C7" s="69"/>
      <c r="D7" s="69"/>
      <c r="E7" s="69"/>
    </row>
    <row r="8" spans="1:5" ht="35.25" customHeight="1">
      <c r="A8" s="70" t="s">
        <v>1873</v>
      </c>
      <c r="B8" s="69"/>
      <c r="C8" s="69"/>
      <c r="D8" s="69"/>
      <c r="E8" s="69"/>
    </row>
    <row r="9" spans="1:5" ht="35.25" customHeight="1">
      <c r="A9" s="71" t="s">
        <v>1874</v>
      </c>
      <c r="B9" s="69"/>
      <c r="C9" s="69"/>
      <c r="D9" s="69"/>
      <c r="E9" s="69"/>
    </row>
    <row r="10" spans="1:5" ht="35.25" customHeight="1">
      <c r="A10" s="71" t="s">
        <v>1875</v>
      </c>
      <c r="B10" s="69"/>
      <c r="C10" s="69"/>
      <c r="D10" s="69"/>
      <c r="E10" s="69"/>
    </row>
    <row r="11" spans="1:5" ht="35.25" customHeight="1">
      <c r="A11" s="71" t="s">
        <v>1876</v>
      </c>
      <c r="B11" s="72">
        <f>C11+D11+E11</f>
        <v>4695.7</v>
      </c>
      <c r="C11" s="72">
        <v>771.8</v>
      </c>
      <c r="D11" s="69"/>
      <c r="E11" s="72">
        <v>3923.9</v>
      </c>
    </row>
    <row r="12" spans="1:5" ht="35.25" customHeight="1">
      <c r="A12" s="73" t="s">
        <v>1877</v>
      </c>
      <c r="B12" s="72">
        <f>SUM(B6:B11)</f>
        <v>4695.7</v>
      </c>
      <c r="C12" s="72">
        <f>SUM(C6:C11)</f>
        <v>771.8</v>
      </c>
      <c r="D12" s="72">
        <f>SUM(D6:D11)</f>
        <v>0</v>
      </c>
      <c r="E12" s="72">
        <f>SUM(E6:E11)</f>
        <v>3923.9</v>
      </c>
    </row>
    <row r="13" spans="1:5" ht="62.25" customHeight="1">
      <c r="A13" s="296"/>
      <c r="B13" s="297"/>
      <c r="C13" s="297"/>
      <c r="D13" s="297"/>
      <c r="E13" s="297"/>
    </row>
  </sheetData>
  <mergeCells count="5">
    <mergeCell ref="A2:E2"/>
    <mergeCell ref="D3:E3"/>
    <mergeCell ref="B4:E4"/>
    <mergeCell ref="A13:E13"/>
    <mergeCell ref="A4:A5"/>
  </mergeCells>
  <phoneticPr fontId="3" type="noConversion"/>
  <printOptions horizontalCentered="1"/>
  <pageMargins left="0.35" right="0.35" top="0.87" bottom="0.59" header="0.51" footer="0.51"/>
  <pageSetup paperSize="9" firstPageNumber="3" orientation="landscape" useFirstPageNumber="1" horizontalDpi="0" verticalDpi="0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/>
  </sheetViews>
  <sheetFormatPr defaultColWidth="8" defaultRowHeight="14.25" customHeight="1"/>
  <cols>
    <col min="1" max="1" width="32" style="21" bestFit="1" customWidth="1"/>
    <col min="2" max="2" width="17.875" style="21" bestFit="1" customWidth="1"/>
    <col min="3" max="4" width="17.375" style="21" customWidth="1"/>
    <col min="5" max="10" width="17.875" style="21" bestFit="1" customWidth="1"/>
    <col min="11" max="16384" width="8" style="21"/>
  </cols>
  <sheetData>
    <row r="1" spans="1:10" ht="26.1" customHeight="1">
      <c r="A1" s="243" t="s">
        <v>2103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27.95" customHeight="1">
      <c r="A2" s="300" t="s">
        <v>1878</v>
      </c>
      <c r="B2" s="300"/>
      <c r="C2" s="300"/>
      <c r="D2" s="301"/>
      <c r="E2" s="300"/>
      <c r="F2" s="300"/>
      <c r="G2" s="300"/>
      <c r="H2" s="300"/>
      <c r="I2" s="300"/>
      <c r="J2" s="300"/>
    </row>
    <row r="3" spans="1:10" ht="15.75" customHeight="1">
      <c r="A3" s="260"/>
      <c r="B3" s="261"/>
      <c r="C3" s="262"/>
      <c r="D3" s="263"/>
      <c r="E3" s="261"/>
      <c r="F3" s="261"/>
      <c r="G3" s="261"/>
      <c r="H3" s="261"/>
      <c r="I3" s="260"/>
      <c r="J3" s="264" t="s">
        <v>1879</v>
      </c>
    </row>
    <row r="4" spans="1:10" ht="39.75" customHeight="1">
      <c r="A4" s="49" t="s">
        <v>1833</v>
      </c>
      <c r="B4" s="46" t="s">
        <v>1150</v>
      </c>
      <c r="C4" s="47" t="s">
        <v>1880</v>
      </c>
      <c r="D4" s="47" t="s">
        <v>1881</v>
      </c>
      <c r="E4" s="48" t="s">
        <v>1882</v>
      </c>
      <c r="F4" s="49" t="s">
        <v>1883</v>
      </c>
      <c r="G4" s="49" t="s">
        <v>1884</v>
      </c>
      <c r="H4" s="49" t="s">
        <v>1885</v>
      </c>
      <c r="I4" s="46" t="s">
        <v>1886</v>
      </c>
      <c r="J4" s="47" t="s">
        <v>1887</v>
      </c>
    </row>
    <row r="5" spans="1:10" ht="24" customHeight="1">
      <c r="A5" s="50" t="s">
        <v>1888</v>
      </c>
      <c r="B5" s="51">
        <v>745769187.82000005</v>
      </c>
      <c r="C5" s="52">
        <v>0</v>
      </c>
      <c r="D5" s="52">
        <v>89238795.019999996</v>
      </c>
      <c r="E5" s="51">
        <v>272007797.04000002</v>
      </c>
      <c r="F5" s="51">
        <v>91525062.930000007</v>
      </c>
      <c r="G5" s="51">
        <v>272823600</v>
      </c>
      <c r="H5" s="51">
        <v>11692339</v>
      </c>
      <c r="I5" s="58">
        <v>4747295.37</v>
      </c>
      <c r="J5" s="59">
        <v>3734298.46</v>
      </c>
    </row>
    <row r="6" spans="1:10" ht="24" customHeight="1">
      <c r="A6" s="53" t="s">
        <v>1889</v>
      </c>
      <c r="B6" s="51">
        <v>315698139.74000001</v>
      </c>
      <c r="C6" s="51">
        <v>0</v>
      </c>
      <c r="D6" s="51">
        <v>19826632.960000001</v>
      </c>
      <c r="E6" s="51">
        <v>111573471.02</v>
      </c>
      <c r="F6" s="51">
        <v>90945062.930000007</v>
      </c>
      <c r="G6" s="51">
        <v>73800000</v>
      </c>
      <c r="H6" s="51">
        <v>11541379</v>
      </c>
      <c r="I6" s="58">
        <v>4427295.37</v>
      </c>
      <c r="J6" s="59">
        <v>3584298.46</v>
      </c>
    </row>
    <row r="7" spans="1:10" ht="24" customHeight="1">
      <c r="A7" s="53" t="s">
        <v>1890</v>
      </c>
      <c r="B7" s="51">
        <v>3909560</v>
      </c>
      <c r="C7" s="51">
        <v>0</v>
      </c>
      <c r="D7" s="51">
        <v>410000</v>
      </c>
      <c r="E7" s="51">
        <v>75000</v>
      </c>
      <c r="F7" s="51">
        <v>580000</v>
      </c>
      <c r="G7" s="51">
        <v>2223600</v>
      </c>
      <c r="H7" s="51">
        <v>150960</v>
      </c>
      <c r="I7" s="58">
        <v>320000</v>
      </c>
      <c r="J7" s="59">
        <v>150000</v>
      </c>
    </row>
    <row r="8" spans="1:10" ht="24" customHeight="1">
      <c r="A8" s="54" t="s">
        <v>1891</v>
      </c>
      <c r="B8" s="51">
        <v>424901488.07999998</v>
      </c>
      <c r="C8" s="51">
        <v>0</v>
      </c>
      <c r="D8" s="51">
        <v>67742162.060000002</v>
      </c>
      <c r="E8" s="51">
        <v>160359326.02000001</v>
      </c>
      <c r="F8" s="51">
        <v>0</v>
      </c>
      <c r="G8" s="51">
        <v>196800000</v>
      </c>
      <c r="H8" s="51">
        <v>0</v>
      </c>
      <c r="I8" s="58">
        <v>0</v>
      </c>
      <c r="J8" s="60">
        <v>0</v>
      </c>
    </row>
    <row r="9" spans="1:10" ht="24" customHeight="1">
      <c r="A9" s="54" t="s">
        <v>1892</v>
      </c>
      <c r="B9" s="51">
        <v>0</v>
      </c>
      <c r="C9" s="51">
        <v>0</v>
      </c>
      <c r="D9" s="51">
        <v>0</v>
      </c>
      <c r="E9" s="51">
        <v>0</v>
      </c>
      <c r="F9" s="55" t="s">
        <v>1893</v>
      </c>
      <c r="G9" s="55" t="s">
        <v>1893</v>
      </c>
      <c r="H9" s="55" t="s">
        <v>1893</v>
      </c>
      <c r="I9" s="55" t="s">
        <v>1893</v>
      </c>
      <c r="J9" s="61" t="s">
        <v>1893</v>
      </c>
    </row>
    <row r="10" spans="1:10" ht="24" customHeight="1">
      <c r="A10" s="54" t="s">
        <v>1894</v>
      </c>
      <c r="B10" s="51">
        <v>1230000</v>
      </c>
      <c r="C10" s="51">
        <v>0</v>
      </c>
      <c r="D10" s="51">
        <v>1230000</v>
      </c>
      <c r="E10" s="51">
        <v>0</v>
      </c>
      <c r="F10" s="51">
        <v>0</v>
      </c>
      <c r="G10" s="51">
        <v>0</v>
      </c>
      <c r="H10" s="51">
        <v>0</v>
      </c>
      <c r="I10" s="58">
        <v>0</v>
      </c>
      <c r="J10" s="60">
        <v>0</v>
      </c>
    </row>
    <row r="11" spans="1:10" ht="24" customHeight="1">
      <c r="A11" s="54" t="s">
        <v>1895</v>
      </c>
      <c r="B11" s="51">
        <v>30000</v>
      </c>
      <c r="C11" s="51">
        <v>0</v>
      </c>
      <c r="D11" s="51">
        <v>30000</v>
      </c>
      <c r="E11" s="51">
        <v>0</v>
      </c>
      <c r="F11" s="51">
        <v>0</v>
      </c>
      <c r="G11" s="55" t="s">
        <v>1893</v>
      </c>
      <c r="H11" s="55" t="s">
        <v>1893</v>
      </c>
      <c r="I11" s="51">
        <v>0</v>
      </c>
      <c r="J11" s="61" t="s">
        <v>1893</v>
      </c>
    </row>
    <row r="12" spans="1:10" ht="24" customHeight="1">
      <c r="A12" s="53" t="s">
        <v>1896</v>
      </c>
      <c r="B12" s="51">
        <v>674149212.57000005</v>
      </c>
      <c r="C12" s="51">
        <v>0</v>
      </c>
      <c r="D12" s="51">
        <v>69928741.379999995</v>
      </c>
      <c r="E12" s="51">
        <v>272007797.04000002</v>
      </c>
      <c r="F12" s="51">
        <v>66084365.710000001</v>
      </c>
      <c r="G12" s="51">
        <v>252290993.77000001</v>
      </c>
      <c r="H12" s="51">
        <v>11252195.92</v>
      </c>
      <c r="I12" s="58">
        <v>1045031.85</v>
      </c>
      <c r="J12" s="59">
        <v>1540086.9</v>
      </c>
    </row>
    <row r="13" spans="1:10" ht="24" customHeight="1">
      <c r="A13" s="53" t="s">
        <v>1897</v>
      </c>
      <c r="B13" s="51">
        <v>657306074.76999998</v>
      </c>
      <c r="C13" s="51">
        <v>0</v>
      </c>
      <c r="D13" s="51">
        <v>69898741.379999995</v>
      </c>
      <c r="E13" s="51">
        <v>272007797.04000002</v>
      </c>
      <c r="F13" s="51">
        <v>66084365.710000001</v>
      </c>
      <c r="G13" s="51">
        <v>237940993.77000001</v>
      </c>
      <c r="H13" s="51">
        <v>9292058.1199999992</v>
      </c>
      <c r="I13" s="58">
        <v>542031.85</v>
      </c>
      <c r="J13" s="59">
        <v>1540086.9</v>
      </c>
    </row>
    <row r="14" spans="1:10" ht="24" customHeight="1">
      <c r="A14" s="53" t="s">
        <v>1898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8">
        <v>0</v>
      </c>
      <c r="J14" s="60">
        <v>0</v>
      </c>
    </row>
    <row r="15" spans="1:10" ht="24" customHeight="1">
      <c r="A15" s="54" t="s">
        <v>1899</v>
      </c>
      <c r="B15" s="51">
        <v>30000</v>
      </c>
      <c r="C15" s="51">
        <v>0</v>
      </c>
      <c r="D15" s="51">
        <v>30000</v>
      </c>
      <c r="E15" s="51">
        <v>0</v>
      </c>
      <c r="F15" s="51">
        <v>0</v>
      </c>
      <c r="G15" s="55" t="s">
        <v>1893</v>
      </c>
      <c r="H15" s="55" t="s">
        <v>1893</v>
      </c>
      <c r="I15" s="51">
        <v>0</v>
      </c>
      <c r="J15" s="61" t="s">
        <v>1893</v>
      </c>
    </row>
    <row r="16" spans="1:10" ht="24" customHeight="1">
      <c r="A16" s="50" t="s">
        <v>1900</v>
      </c>
      <c r="B16" s="51">
        <v>71619975.25</v>
      </c>
      <c r="C16" s="51">
        <v>0</v>
      </c>
      <c r="D16" s="51">
        <v>19310053.640000001</v>
      </c>
      <c r="E16" s="51">
        <v>0</v>
      </c>
      <c r="F16" s="51">
        <v>25440697.219999999</v>
      </c>
      <c r="G16" s="51">
        <v>20532606.23</v>
      </c>
      <c r="H16" s="51">
        <v>440143.08</v>
      </c>
      <c r="I16" s="58">
        <v>3702263.52</v>
      </c>
      <c r="J16" s="59">
        <v>2194211.56</v>
      </c>
    </row>
    <row r="17" spans="1:10" ht="24" customHeight="1">
      <c r="A17" s="53" t="s">
        <v>1901</v>
      </c>
      <c r="B17" s="51">
        <v>575026687.45000005</v>
      </c>
      <c r="C17" s="51">
        <v>0</v>
      </c>
      <c r="D17" s="51">
        <v>193559523.63</v>
      </c>
      <c r="E17" s="51">
        <v>0</v>
      </c>
      <c r="F17" s="51">
        <v>146015716.05000001</v>
      </c>
      <c r="G17" s="51">
        <v>168599792.31999999</v>
      </c>
      <c r="H17" s="51">
        <v>21269416.989999998</v>
      </c>
      <c r="I17" s="58">
        <v>29995251.690000001</v>
      </c>
      <c r="J17" s="59">
        <v>15586986.77</v>
      </c>
    </row>
    <row r="18" spans="1:10" ht="15.75" customHeight="1">
      <c r="A18" s="22"/>
      <c r="B18" s="38"/>
      <c r="C18" s="38"/>
      <c r="D18" s="22"/>
      <c r="E18" s="38"/>
      <c r="F18" s="38"/>
      <c r="G18" s="38"/>
      <c r="H18" s="38"/>
      <c r="I18" s="38"/>
      <c r="J18" s="62" t="s">
        <v>1902</v>
      </c>
    </row>
  </sheetData>
  <mergeCells count="1">
    <mergeCell ref="A2:J2"/>
  </mergeCells>
  <phoneticPr fontId="3" type="noConversion"/>
  <pageMargins left="0.75" right="0.75" top="0.98" bottom="0.98" header="0.51" footer="0.51"/>
  <pageSetup paperSize="9" orientation="portrait" errors="blank" horizontalDpi="0" verticalDpi="0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>
      <selection activeCell="C16" sqref="C16"/>
    </sheetView>
  </sheetViews>
  <sheetFormatPr defaultColWidth="8" defaultRowHeight="14.25" customHeight="1"/>
  <cols>
    <col min="1" max="1" width="32" style="21" bestFit="1" customWidth="1"/>
    <col min="2" max="10" width="17.875" style="21" bestFit="1" customWidth="1"/>
    <col min="11" max="16384" width="8" style="21"/>
  </cols>
  <sheetData>
    <row r="1" spans="1:10" ht="18" customHeight="1">
      <c r="A1" s="237" t="s">
        <v>2104</v>
      </c>
      <c r="B1" s="40"/>
    </row>
    <row r="2" spans="1:10" ht="32.25" customHeight="1">
      <c r="A2" s="302" t="s">
        <v>1905</v>
      </c>
      <c r="B2" s="302"/>
      <c r="C2" s="302"/>
      <c r="D2" s="303"/>
      <c r="E2" s="302"/>
      <c r="F2" s="302"/>
      <c r="G2" s="302"/>
      <c r="H2" s="302"/>
      <c r="I2" s="302"/>
      <c r="J2" s="302"/>
    </row>
    <row r="3" spans="1:10" ht="15.75" customHeight="1">
      <c r="A3" s="41"/>
      <c r="B3" s="42"/>
      <c r="C3" s="43"/>
      <c r="D3" s="44"/>
      <c r="E3" s="42"/>
      <c r="F3" s="42"/>
      <c r="G3" s="42"/>
      <c r="H3" s="42"/>
      <c r="I3" s="56"/>
      <c r="J3" s="57" t="s">
        <v>1879</v>
      </c>
    </row>
    <row r="4" spans="1:10" ht="39.75" customHeight="1">
      <c r="A4" s="45" t="s">
        <v>1833</v>
      </c>
      <c r="B4" s="46" t="s">
        <v>1150</v>
      </c>
      <c r="C4" s="47" t="s">
        <v>1880</v>
      </c>
      <c r="D4" s="47" t="s">
        <v>1881</v>
      </c>
      <c r="E4" s="48" t="s">
        <v>1882</v>
      </c>
      <c r="F4" s="49" t="s">
        <v>1883</v>
      </c>
      <c r="G4" s="49" t="s">
        <v>1884</v>
      </c>
      <c r="H4" s="49" t="s">
        <v>1885</v>
      </c>
      <c r="I4" s="46" t="s">
        <v>1886</v>
      </c>
      <c r="J4" s="47" t="s">
        <v>1887</v>
      </c>
    </row>
    <row r="5" spans="1:10" ht="24" customHeight="1">
      <c r="A5" s="50" t="s">
        <v>1906</v>
      </c>
      <c r="B5" s="51">
        <v>745769187.82000005</v>
      </c>
      <c r="C5" s="52">
        <v>0</v>
      </c>
      <c r="D5" s="52">
        <v>89238795.019999996</v>
      </c>
      <c r="E5" s="51">
        <v>272007797.04000002</v>
      </c>
      <c r="F5" s="51">
        <v>91525062.930000007</v>
      </c>
      <c r="G5" s="51">
        <v>272823600</v>
      </c>
      <c r="H5" s="51">
        <v>11692339</v>
      </c>
      <c r="I5" s="58">
        <v>4747295.37</v>
      </c>
      <c r="J5" s="59">
        <v>3734298.46</v>
      </c>
    </row>
    <row r="6" spans="1:10" ht="24" customHeight="1">
      <c r="A6" s="53" t="s">
        <v>1889</v>
      </c>
      <c r="B6" s="51">
        <v>315698139.74000001</v>
      </c>
      <c r="C6" s="51">
        <v>0</v>
      </c>
      <c r="D6" s="51">
        <v>19826632.960000001</v>
      </c>
      <c r="E6" s="51">
        <v>111573471.02</v>
      </c>
      <c r="F6" s="51">
        <v>90945062.930000007</v>
      </c>
      <c r="G6" s="51">
        <v>73800000</v>
      </c>
      <c r="H6" s="51">
        <v>11541379</v>
      </c>
      <c r="I6" s="58">
        <v>4427295.37</v>
      </c>
      <c r="J6" s="59">
        <v>3584298.46</v>
      </c>
    </row>
    <row r="7" spans="1:10" ht="24" customHeight="1">
      <c r="A7" s="53" t="s">
        <v>1890</v>
      </c>
      <c r="B7" s="51">
        <v>3909560</v>
      </c>
      <c r="C7" s="51">
        <v>0</v>
      </c>
      <c r="D7" s="51">
        <v>410000</v>
      </c>
      <c r="E7" s="51">
        <v>75000</v>
      </c>
      <c r="F7" s="51">
        <v>580000</v>
      </c>
      <c r="G7" s="51">
        <v>2223600</v>
      </c>
      <c r="H7" s="51">
        <v>150960</v>
      </c>
      <c r="I7" s="58">
        <v>320000</v>
      </c>
      <c r="J7" s="59">
        <v>150000</v>
      </c>
    </row>
    <row r="8" spans="1:10" ht="24" customHeight="1">
      <c r="A8" s="54" t="s">
        <v>1891</v>
      </c>
      <c r="B8" s="51">
        <v>424901488.07999998</v>
      </c>
      <c r="C8" s="51">
        <v>0</v>
      </c>
      <c r="D8" s="51">
        <v>67742162.060000002</v>
      </c>
      <c r="E8" s="51">
        <v>160359326.02000001</v>
      </c>
      <c r="F8" s="51">
        <v>0</v>
      </c>
      <c r="G8" s="51">
        <v>196800000</v>
      </c>
      <c r="H8" s="51">
        <v>0</v>
      </c>
      <c r="I8" s="58">
        <v>0</v>
      </c>
      <c r="J8" s="60">
        <v>0</v>
      </c>
    </row>
    <row r="9" spans="1:10" ht="24" customHeight="1">
      <c r="A9" s="54" t="s">
        <v>1892</v>
      </c>
      <c r="B9" s="51">
        <v>0</v>
      </c>
      <c r="C9" s="51">
        <v>0</v>
      </c>
      <c r="D9" s="51">
        <v>0</v>
      </c>
      <c r="E9" s="51">
        <v>0</v>
      </c>
      <c r="F9" s="55" t="s">
        <v>1893</v>
      </c>
      <c r="G9" s="55" t="s">
        <v>1893</v>
      </c>
      <c r="H9" s="55" t="s">
        <v>1893</v>
      </c>
      <c r="I9" s="55" t="s">
        <v>1893</v>
      </c>
      <c r="J9" s="61" t="s">
        <v>1893</v>
      </c>
    </row>
    <row r="10" spans="1:10" ht="24" customHeight="1">
      <c r="A10" s="54" t="s">
        <v>1894</v>
      </c>
      <c r="B10" s="51">
        <v>1230000</v>
      </c>
      <c r="C10" s="51">
        <v>0</v>
      </c>
      <c r="D10" s="51">
        <v>1230000</v>
      </c>
      <c r="E10" s="51">
        <v>0</v>
      </c>
      <c r="F10" s="51">
        <v>0</v>
      </c>
      <c r="G10" s="51">
        <v>0</v>
      </c>
      <c r="H10" s="51">
        <v>0</v>
      </c>
      <c r="I10" s="58">
        <v>0</v>
      </c>
      <c r="J10" s="60">
        <v>0</v>
      </c>
    </row>
    <row r="11" spans="1:10" ht="24.95" customHeight="1">
      <c r="A11" s="54" t="s">
        <v>1895</v>
      </c>
      <c r="B11" s="51">
        <v>30000</v>
      </c>
      <c r="C11" s="51">
        <v>0</v>
      </c>
      <c r="D11" s="51">
        <v>30000</v>
      </c>
      <c r="E11" s="51">
        <v>0</v>
      </c>
      <c r="F11" s="51">
        <v>0</v>
      </c>
      <c r="G11" s="55" t="s">
        <v>1893</v>
      </c>
      <c r="H11" s="55" t="s">
        <v>1893</v>
      </c>
      <c r="I11" s="51">
        <v>0</v>
      </c>
      <c r="J11" s="61" t="s">
        <v>1893</v>
      </c>
    </row>
  </sheetData>
  <mergeCells count="1">
    <mergeCell ref="A2:J2"/>
  </mergeCells>
  <phoneticPr fontId="3" type="noConversion"/>
  <pageMargins left="0.75" right="0.75" top="0.98" bottom="0.98" header="0.51" footer="0.51"/>
  <pageSetup paperSize="9" orientation="portrait" errors="blank" horizontalDpi="0" verticalDpi="0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>
      <selection activeCell="C11" sqref="C11"/>
    </sheetView>
  </sheetViews>
  <sheetFormatPr defaultColWidth="8" defaultRowHeight="14.25" customHeight="1"/>
  <cols>
    <col min="1" max="1" width="32" style="21" bestFit="1" customWidth="1"/>
    <col min="2" max="2" width="17.875" style="21" bestFit="1" customWidth="1"/>
    <col min="3" max="3" width="17.125" style="21" customWidth="1"/>
    <col min="4" max="10" width="17.875" style="21" bestFit="1" customWidth="1"/>
    <col min="11" max="16384" width="8" style="21"/>
  </cols>
  <sheetData>
    <row r="1" spans="1:10" ht="21" customHeight="1">
      <c r="A1" s="237" t="s">
        <v>2111</v>
      </c>
    </row>
    <row r="2" spans="1:10" ht="30.75" customHeight="1">
      <c r="A2" s="302" t="s">
        <v>1903</v>
      </c>
      <c r="B2" s="302"/>
      <c r="C2" s="302"/>
      <c r="D2" s="303"/>
      <c r="E2" s="302"/>
      <c r="F2" s="302"/>
      <c r="G2" s="302"/>
      <c r="H2" s="302"/>
      <c r="I2" s="302"/>
      <c r="J2" s="302"/>
    </row>
    <row r="3" spans="1:10" ht="15.75" customHeight="1">
      <c r="A3" s="41"/>
      <c r="B3" s="42"/>
      <c r="C3" s="43"/>
      <c r="D3" s="44"/>
      <c r="E3" s="42"/>
      <c r="F3" s="42"/>
      <c r="G3" s="42"/>
      <c r="H3" s="42"/>
      <c r="I3" s="56"/>
      <c r="J3" s="57" t="s">
        <v>1879</v>
      </c>
    </row>
    <row r="4" spans="1:10" ht="39.75" customHeight="1">
      <c r="A4" s="45" t="s">
        <v>1833</v>
      </c>
      <c r="B4" s="46" t="s">
        <v>1150</v>
      </c>
      <c r="C4" s="47" t="s">
        <v>1880</v>
      </c>
      <c r="D4" s="47" t="s">
        <v>1881</v>
      </c>
      <c r="E4" s="48" t="s">
        <v>1882</v>
      </c>
      <c r="F4" s="49" t="s">
        <v>1883</v>
      </c>
      <c r="G4" s="49" t="s">
        <v>1884</v>
      </c>
      <c r="H4" s="49" t="s">
        <v>1885</v>
      </c>
      <c r="I4" s="46" t="s">
        <v>1886</v>
      </c>
      <c r="J4" s="47" t="s">
        <v>1887</v>
      </c>
    </row>
    <row r="5" spans="1:10" ht="24" customHeight="1">
      <c r="A5" s="53" t="s">
        <v>1904</v>
      </c>
      <c r="B5" s="51">
        <v>674149212.57000005</v>
      </c>
      <c r="C5" s="51">
        <v>0</v>
      </c>
      <c r="D5" s="51">
        <v>69928741.379999995</v>
      </c>
      <c r="E5" s="51">
        <v>272007797.04000002</v>
      </c>
      <c r="F5" s="51">
        <v>66084365.710000001</v>
      </c>
      <c r="G5" s="51">
        <v>252290993.77000001</v>
      </c>
      <c r="H5" s="51">
        <v>11252195.92</v>
      </c>
      <c r="I5" s="58">
        <v>1045031.85</v>
      </c>
      <c r="J5" s="59">
        <v>1540086.9</v>
      </c>
    </row>
    <row r="6" spans="1:10" ht="24" customHeight="1">
      <c r="A6" s="53" t="s">
        <v>1897</v>
      </c>
      <c r="B6" s="51">
        <v>657306074.76999998</v>
      </c>
      <c r="C6" s="51">
        <v>0</v>
      </c>
      <c r="D6" s="51">
        <v>69898741.379999995</v>
      </c>
      <c r="E6" s="51">
        <v>272007797.04000002</v>
      </c>
      <c r="F6" s="51">
        <v>66084365.710000001</v>
      </c>
      <c r="G6" s="51">
        <v>237940993.77000001</v>
      </c>
      <c r="H6" s="51">
        <v>9292058.1199999992</v>
      </c>
      <c r="I6" s="58">
        <v>542031.85</v>
      </c>
      <c r="J6" s="59">
        <v>1540086.9</v>
      </c>
    </row>
    <row r="7" spans="1:10" ht="24" customHeight="1">
      <c r="A7" s="53" t="s">
        <v>1898</v>
      </c>
      <c r="B7" s="51">
        <v>0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8">
        <v>0</v>
      </c>
      <c r="J7" s="60">
        <v>0</v>
      </c>
    </row>
    <row r="8" spans="1:10" ht="24" customHeight="1">
      <c r="A8" s="54" t="s">
        <v>1899</v>
      </c>
      <c r="B8" s="51">
        <v>30000</v>
      </c>
      <c r="C8" s="51">
        <v>0</v>
      </c>
      <c r="D8" s="51">
        <v>30000</v>
      </c>
      <c r="E8" s="51">
        <v>0</v>
      </c>
      <c r="F8" s="51">
        <v>0</v>
      </c>
      <c r="G8" s="55" t="s">
        <v>1893</v>
      </c>
      <c r="H8" s="55" t="s">
        <v>1893</v>
      </c>
      <c r="I8" s="51">
        <v>0</v>
      </c>
      <c r="J8" s="61" t="s">
        <v>1893</v>
      </c>
    </row>
    <row r="9" spans="1:10" ht="15.75" customHeight="1">
      <c r="A9" s="22"/>
      <c r="B9" s="38"/>
      <c r="C9" s="38"/>
      <c r="D9" s="22"/>
      <c r="E9" s="38"/>
      <c r="F9" s="38"/>
      <c r="G9" s="38"/>
      <c r="H9" s="38"/>
      <c r="I9" s="38"/>
      <c r="J9" s="62" t="s">
        <v>1902</v>
      </c>
    </row>
  </sheetData>
  <mergeCells count="1">
    <mergeCell ref="A2:J2"/>
  </mergeCells>
  <phoneticPr fontId="3" type="noConversion"/>
  <pageMargins left="0.75" right="0.75" top="0.98" bottom="0.98" header="0.51" footer="0.51"/>
  <pageSetup paperSize="9" orientation="portrait" errors="blank" horizontalDpi="0" verticalDpi="0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workbookViewId="0"/>
  </sheetViews>
  <sheetFormatPr defaultColWidth="8" defaultRowHeight="14.25" customHeight="1"/>
  <cols>
    <col min="1" max="1" width="11.125" style="21" customWidth="1"/>
    <col min="2" max="2" width="9.375" style="21" customWidth="1"/>
    <col min="3" max="3" width="9.125" style="21" customWidth="1"/>
    <col min="4" max="4" width="10.5" style="21" customWidth="1"/>
    <col min="5" max="6" width="10.25" style="21" customWidth="1"/>
    <col min="7" max="7" width="10.75" style="21" customWidth="1"/>
    <col min="8" max="8" width="11.125" style="21" customWidth="1"/>
    <col min="9" max="9" width="12" style="21" customWidth="1"/>
    <col min="10" max="10" width="11.375" style="21" customWidth="1"/>
    <col min="11" max="11" width="13.75" style="21" bestFit="1" customWidth="1"/>
    <col min="12" max="16384" width="8" style="21"/>
  </cols>
  <sheetData>
    <row r="1" spans="1:11" ht="20.25" customHeight="1">
      <c r="A1" s="265" t="s">
        <v>2105</v>
      </c>
      <c r="B1" s="38"/>
      <c r="C1" s="22"/>
      <c r="D1" s="22"/>
      <c r="E1" s="22"/>
      <c r="F1" s="22"/>
      <c r="G1" s="22"/>
      <c r="H1" s="22"/>
      <c r="I1" s="22"/>
      <c r="J1" s="22"/>
      <c r="K1" s="22"/>
    </row>
    <row r="2" spans="1:11" ht="28.5" customHeight="1">
      <c r="A2" s="304" t="s">
        <v>1907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ht="20.25" customHeight="1">
      <c r="A3" s="23"/>
      <c r="B3" s="23"/>
      <c r="C3" s="23"/>
      <c r="D3" s="23"/>
      <c r="E3" s="23"/>
      <c r="F3" s="23"/>
      <c r="G3" s="23"/>
      <c r="H3" s="23"/>
      <c r="I3" s="23"/>
      <c r="J3" s="305" t="s">
        <v>1908</v>
      </c>
      <c r="K3" s="305"/>
    </row>
    <row r="4" spans="1:11" ht="22.5" customHeight="1">
      <c r="A4" s="306" t="s">
        <v>1909</v>
      </c>
      <c r="B4" s="307"/>
      <c r="C4" s="306" t="s">
        <v>1910</v>
      </c>
      <c r="D4" s="307"/>
      <c r="E4" s="307"/>
      <c r="F4" s="306" t="s">
        <v>1911</v>
      </c>
      <c r="G4" s="307"/>
      <c r="H4" s="307"/>
      <c r="I4" s="306" t="s">
        <v>1912</v>
      </c>
      <c r="J4" s="307"/>
      <c r="K4" s="307"/>
    </row>
    <row r="5" spans="1:11" ht="22.5" customHeight="1">
      <c r="A5" s="24" t="s">
        <v>1913</v>
      </c>
      <c r="B5" s="24" t="s">
        <v>1914</v>
      </c>
      <c r="C5" s="24" t="s">
        <v>1868</v>
      </c>
      <c r="D5" s="24" t="s">
        <v>1915</v>
      </c>
      <c r="E5" s="24" t="s">
        <v>1916</v>
      </c>
      <c r="F5" s="24" t="s">
        <v>1868</v>
      </c>
      <c r="G5" s="24" t="s">
        <v>1915</v>
      </c>
      <c r="H5" s="24" t="s">
        <v>1916</v>
      </c>
      <c r="I5" s="24" t="s">
        <v>1868</v>
      </c>
      <c r="J5" s="24" t="s">
        <v>1915</v>
      </c>
      <c r="K5" s="24" t="s">
        <v>1916</v>
      </c>
    </row>
    <row r="6" spans="1:11" ht="20.25" customHeight="1">
      <c r="A6" s="39">
        <v>430902</v>
      </c>
      <c r="B6" s="39" t="s">
        <v>1917</v>
      </c>
      <c r="C6" s="39">
        <v>12.77</v>
      </c>
      <c r="D6" s="39">
        <v>12.11</v>
      </c>
      <c r="E6" s="39">
        <v>0.66</v>
      </c>
      <c r="F6" s="39">
        <v>17.95</v>
      </c>
      <c r="G6" s="39">
        <f>F6-H6</f>
        <v>17.29</v>
      </c>
      <c r="H6" s="39">
        <v>0.66</v>
      </c>
      <c r="I6" s="39">
        <f>J6+K6</f>
        <v>20.505099999999999</v>
      </c>
      <c r="J6" s="39">
        <v>19.845099999999999</v>
      </c>
      <c r="K6" s="39">
        <v>0.66</v>
      </c>
    </row>
  </sheetData>
  <mergeCells count="6">
    <mergeCell ref="A2:K2"/>
    <mergeCell ref="J3:K3"/>
    <mergeCell ref="A4:B4"/>
    <mergeCell ref="C4:E4"/>
    <mergeCell ref="F4:H4"/>
    <mergeCell ref="I4:K4"/>
  </mergeCells>
  <phoneticPr fontId="3" type="noConversion"/>
  <pageMargins left="0.75" right="0.75" top="0.98" bottom="0.98" header="0.51" footer="0.51"/>
  <pageSetup paperSize="9" orientation="landscape" errors="blank" horizontalDpi="0" verticalDpi="0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27"/>
  <sheetViews>
    <sheetView zoomScaleSheetLayoutView="100" workbookViewId="0"/>
  </sheetViews>
  <sheetFormatPr defaultColWidth="8" defaultRowHeight="14.25" customHeight="1"/>
  <cols>
    <col min="1" max="1" width="29.375" style="21" customWidth="1"/>
    <col min="2" max="10" width="14.75" style="21" bestFit="1" customWidth="1"/>
    <col min="11" max="19" width="8" style="21" hidden="1" customWidth="1"/>
    <col min="20" max="16384" width="8" style="21"/>
  </cols>
  <sheetData>
    <row r="1" spans="1:256" ht="20.25" customHeight="1">
      <c r="A1" s="265" t="s">
        <v>2108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256" s="20" customFormat="1" ht="27.75" customHeight="1">
      <c r="A2" s="311" t="s">
        <v>1918</v>
      </c>
      <c r="B2" s="312"/>
      <c r="C2" s="312"/>
      <c r="D2" s="313" t="s">
        <v>1919</v>
      </c>
      <c r="E2" s="314"/>
      <c r="F2" s="314"/>
      <c r="G2" s="314"/>
      <c r="H2" s="314"/>
      <c r="I2" s="314"/>
      <c r="J2" s="314"/>
      <c r="K2" s="30"/>
      <c r="L2" s="30"/>
      <c r="M2" s="30"/>
      <c r="N2" s="30"/>
      <c r="O2" s="30"/>
      <c r="P2" s="30"/>
      <c r="Q2" s="30"/>
      <c r="R2" s="30"/>
      <c r="S2" s="30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spans="1:256" ht="20.25" customHeight="1">
      <c r="A3" s="23"/>
      <c r="B3" s="23"/>
      <c r="C3" s="23"/>
      <c r="D3" s="23"/>
      <c r="E3" s="23"/>
      <c r="F3" s="23"/>
      <c r="G3" s="23"/>
      <c r="H3" s="23"/>
      <c r="I3" s="305" t="s">
        <v>1908</v>
      </c>
      <c r="J3" s="315"/>
      <c r="K3" s="22"/>
      <c r="L3" s="22"/>
      <c r="M3" s="22"/>
      <c r="N3" s="22"/>
      <c r="O3" s="22"/>
      <c r="P3" s="22"/>
      <c r="Q3" s="22"/>
      <c r="R3" s="22"/>
      <c r="S3" s="22"/>
    </row>
    <row r="4" spans="1:256" ht="24.75" customHeight="1">
      <c r="A4" s="306" t="s">
        <v>1920</v>
      </c>
      <c r="B4" s="306" t="s">
        <v>1910</v>
      </c>
      <c r="C4" s="307"/>
      <c r="D4" s="307"/>
      <c r="E4" s="306" t="s">
        <v>1921</v>
      </c>
      <c r="F4" s="307"/>
      <c r="G4" s="307"/>
      <c r="H4" s="306" t="s">
        <v>1922</v>
      </c>
      <c r="I4" s="307"/>
      <c r="J4" s="307"/>
      <c r="K4" s="308" t="s">
        <v>1923</v>
      </c>
      <c r="L4" s="309"/>
      <c r="M4" s="309"/>
      <c r="N4" s="310" t="s">
        <v>1924</v>
      </c>
      <c r="O4" s="309"/>
      <c r="P4" s="309"/>
      <c r="Q4" s="310" t="s">
        <v>1925</v>
      </c>
      <c r="R4" s="309"/>
      <c r="S4" s="309"/>
    </row>
    <row r="5" spans="1:256" ht="24.75" customHeight="1">
      <c r="A5" s="307"/>
      <c r="B5" s="24" t="s">
        <v>1926</v>
      </c>
      <c r="C5" s="24" t="s">
        <v>1915</v>
      </c>
      <c r="D5" s="24" t="s">
        <v>1916</v>
      </c>
      <c r="E5" s="24" t="s">
        <v>1926</v>
      </c>
      <c r="F5" s="24" t="s">
        <v>1915</v>
      </c>
      <c r="G5" s="24" t="s">
        <v>1916</v>
      </c>
      <c r="H5" s="24" t="s">
        <v>1926</v>
      </c>
      <c r="I5" s="24" t="s">
        <v>1915</v>
      </c>
      <c r="J5" s="24" t="s">
        <v>1916</v>
      </c>
      <c r="K5" s="31" t="s">
        <v>1868</v>
      </c>
      <c r="L5" s="32" t="s">
        <v>1915</v>
      </c>
      <c r="M5" s="32" t="s">
        <v>1916</v>
      </c>
      <c r="N5" s="32" t="s">
        <v>1868</v>
      </c>
      <c r="O5" s="32" t="s">
        <v>1915</v>
      </c>
      <c r="P5" s="32" t="s">
        <v>1916</v>
      </c>
      <c r="Q5" s="32" t="s">
        <v>1868</v>
      </c>
      <c r="R5" s="32" t="s">
        <v>1915</v>
      </c>
      <c r="S5" s="32" t="s">
        <v>1916</v>
      </c>
    </row>
    <row r="6" spans="1:256" ht="409.5" hidden="1" customHeight="1">
      <c r="A6" s="25" t="s">
        <v>1927</v>
      </c>
      <c r="B6" s="26"/>
      <c r="C6" s="26"/>
      <c r="D6" s="26"/>
      <c r="E6" s="27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33"/>
      <c r="L6" s="22"/>
      <c r="M6" s="22"/>
      <c r="N6" s="34">
        <v>10</v>
      </c>
      <c r="O6" s="34">
        <v>11</v>
      </c>
      <c r="P6" s="34">
        <v>12</v>
      </c>
      <c r="Q6" s="34">
        <v>13</v>
      </c>
      <c r="R6" s="34">
        <v>14</v>
      </c>
      <c r="S6" s="34">
        <v>15</v>
      </c>
    </row>
    <row r="7" spans="1:256" ht="22.5" customHeight="1">
      <c r="A7" s="28" t="s">
        <v>1928</v>
      </c>
      <c r="B7" s="29">
        <v>12.768640700000001</v>
      </c>
      <c r="C7" s="29">
        <v>12.108713699999999</v>
      </c>
      <c r="D7" s="29">
        <v>0.65992700000000004</v>
      </c>
      <c r="E7" s="29">
        <v>13.814583699898</v>
      </c>
      <c r="F7" s="29">
        <v>13.331908699897999</v>
      </c>
      <c r="G7" s="29">
        <v>0.48267500000000002</v>
      </c>
      <c r="H7" s="29">
        <v>14.264426700228499</v>
      </c>
      <c r="I7" s="29">
        <v>14.1817177002285</v>
      </c>
      <c r="J7" s="29">
        <v>8.2709000000000005E-2</v>
      </c>
      <c r="K7" s="35"/>
      <c r="L7" s="36"/>
      <c r="M7" s="36"/>
      <c r="N7" s="36"/>
      <c r="O7" s="36"/>
      <c r="P7" s="36"/>
      <c r="Q7" s="36"/>
      <c r="R7" s="36"/>
      <c r="S7" s="36"/>
    </row>
    <row r="8" spans="1:256" ht="22.5" customHeight="1">
      <c r="A8" s="28" t="s">
        <v>1929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35"/>
      <c r="L8" s="36"/>
      <c r="M8" s="36"/>
      <c r="N8" s="36"/>
      <c r="O8" s="36"/>
      <c r="P8" s="36"/>
      <c r="Q8" s="36"/>
      <c r="R8" s="36"/>
      <c r="S8" s="36"/>
    </row>
    <row r="9" spans="1:256" ht="22.5" customHeight="1">
      <c r="A9" s="28" t="s">
        <v>1930</v>
      </c>
      <c r="B9" s="29">
        <v>2</v>
      </c>
      <c r="C9" s="29">
        <v>2</v>
      </c>
      <c r="D9" s="29">
        <v>0</v>
      </c>
      <c r="E9" s="29">
        <v>2.06999999990922</v>
      </c>
      <c r="F9" s="29">
        <v>2.06999999990922</v>
      </c>
      <c r="G9" s="29">
        <v>0</v>
      </c>
      <c r="H9" s="29">
        <v>2.06999999990922</v>
      </c>
      <c r="I9" s="29">
        <v>2.06999999990922</v>
      </c>
      <c r="J9" s="29">
        <v>0</v>
      </c>
      <c r="K9" s="35"/>
      <c r="L9" s="36"/>
      <c r="M9" s="36"/>
      <c r="N9" s="36"/>
      <c r="O9" s="36"/>
      <c r="P9" s="36"/>
      <c r="Q9" s="36"/>
      <c r="R9" s="36"/>
      <c r="S9" s="36"/>
    </row>
    <row r="10" spans="1:256" ht="22.5" customHeight="1">
      <c r="A10" s="28" t="s">
        <v>1931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35"/>
      <c r="L10" s="36"/>
      <c r="M10" s="36"/>
      <c r="N10" s="36"/>
      <c r="O10" s="36"/>
      <c r="P10" s="36"/>
      <c r="Q10" s="36"/>
      <c r="R10" s="36"/>
      <c r="S10" s="36"/>
    </row>
    <row r="11" spans="1:256" ht="22.5" customHeight="1">
      <c r="A11" s="28" t="s">
        <v>1932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35"/>
      <c r="L11" s="36"/>
      <c r="M11" s="36"/>
      <c r="N11" s="36"/>
      <c r="O11" s="36"/>
      <c r="P11" s="36"/>
      <c r="Q11" s="36"/>
      <c r="R11" s="36"/>
      <c r="S11" s="36"/>
    </row>
    <row r="12" spans="1:256" ht="22.5" customHeight="1">
      <c r="A12" s="28" t="s">
        <v>1933</v>
      </c>
      <c r="B12" s="29">
        <v>1.0021058199999999</v>
      </c>
      <c r="C12" s="29">
        <v>0.98679581999999999</v>
      </c>
      <c r="D12" s="29">
        <v>1.5310000000000001E-2</v>
      </c>
      <c r="E12" s="29">
        <v>1.27801581996306</v>
      </c>
      <c r="F12" s="29">
        <v>1.26544581996306</v>
      </c>
      <c r="G12" s="29">
        <v>1.257E-2</v>
      </c>
      <c r="H12" s="29">
        <v>2.0756158199642001</v>
      </c>
      <c r="I12" s="29">
        <v>2.0630458199641999</v>
      </c>
      <c r="J12" s="29">
        <v>1.257E-2</v>
      </c>
      <c r="K12" s="35"/>
      <c r="L12" s="36"/>
      <c r="M12" s="36"/>
      <c r="N12" s="36"/>
      <c r="O12" s="36"/>
      <c r="P12" s="36"/>
      <c r="Q12" s="36"/>
      <c r="R12" s="36"/>
      <c r="S12" s="36"/>
    </row>
    <row r="13" spans="1:256" ht="22.5" customHeight="1">
      <c r="A13" s="28" t="s">
        <v>1934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35"/>
      <c r="L13" s="36"/>
      <c r="M13" s="36"/>
      <c r="N13" s="36"/>
      <c r="O13" s="36"/>
      <c r="P13" s="36"/>
      <c r="Q13" s="36"/>
      <c r="R13" s="36"/>
      <c r="S13" s="36"/>
    </row>
    <row r="14" spans="1:256" ht="22.5" customHeight="1">
      <c r="A14" s="28" t="s">
        <v>1935</v>
      </c>
      <c r="B14" s="29">
        <v>4.8597221900000003</v>
      </c>
      <c r="C14" s="29">
        <v>4.8597221900000003</v>
      </c>
      <c r="D14" s="29">
        <v>0</v>
      </c>
      <c r="E14" s="29">
        <v>6.2036871381329899</v>
      </c>
      <c r="F14" s="29">
        <v>6.2036871381329899</v>
      </c>
      <c r="G14" s="29">
        <v>0</v>
      </c>
      <c r="H14" s="29">
        <v>6.5276871381908697</v>
      </c>
      <c r="I14" s="29">
        <v>6.5276871381908697</v>
      </c>
      <c r="J14" s="29">
        <v>0</v>
      </c>
      <c r="K14" s="35"/>
      <c r="L14" s="36"/>
      <c r="M14" s="36"/>
      <c r="N14" s="36"/>
      <c r="O14" s="36"/>
      <c r="P14" s="36"/>
      <c r="Q14" s="36"/>
      <c r="R14" s="36"/>
      <c r="S14" s="36"/>
    </row>
    <row r="15" spans="1:256" ht="22.5" customHeight="1">
      <c r="A15" s="28" t="s">
        <v>1936</v>
      </c>
      <c r="B15" s="29">
        <v>4.8597221900000003</v>
      </c>
      <c r="C15" s="29">
        <v>4.8597221900000003</v>
      </c>
      <c r="D15" s="29">
        <v>0</v>
      </c>
      <c r="E15" s="29">
        <v>6.2036871381329899</v>
      </c>
      <c r="F15" s="29">
        <v>6.2036871381329899</v>
      </c>
      <c r="G15" s="29">
        <v>0</v>
      </c>
      <c r="H15" s="29">
        <v>6.5276871381908697</v>
      </c>
      <c r="I15" s="29">
        <v>6.5276871381908697</v>
      </c>
      <c r="J15" s="29">
        <v>0</v>
      </c>
      <c r="K15" s="35"/>
      <c r="L15" s="36"/>
      <c r="M15" s="36"/>
      <c r="N15" s="36"/>
      <c r="O15" s="36"/>
      <c r="P15" s="36"/>
      <c r="Q15" s="36"/>
      <c r="R15" s="36"/>
      <c r="S15" s="36"/>
    </row>
    <row r="16" spans="1:256" ht="22.5" customHeight="1">
      <c r="A16" s="28" t="s">
        <v>1937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35"/>
      <c r="L16" s="36"/>
      <c r="M16" s="36"/>
      <c r="N16" s="36"/>
      <c r="O16" s="36"/>
      <c r="P16" s="36"/>
      <c r="Q16" s="36"/>
      <c r="R16" s="36"/>
      <c r="S16" s="36"/>
    </row>
    <row r="17" spans="1:19" ht="22.5" customHeight="1">
      <c r="A17" s="28" t="s">
        <v>1938</v>
      </c>
      <c r="B17" s="29">
        <v>1.3025E-2</v>
      </c>
      <c r="C17" s="29">
        <v>1.3025E-2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35"/>
      <c r="L17" s="36"/>
      <c r="M17" s="36"/>
      <c r="N17" s="36"/>
      <c r="O17" s="36"/>
      <c r="P17" s="36"/>
      <c r="Q17" s="36"/>
      <c r="R17" s="36"/>
      <c r="S17" s="36"/>
    </row>
    <row r="18" spans="1:19" ht="22.5" customHeight="1">
      <c r="A18" s="28" t="s">
        <v>1939</v>
      </c>
      <c r="B18" s="29">
        <v>0</v>
      </c>
      <c r="C18" s="29">
        <v>0</v>
      </c>
      <c r="D18" s="29">
        <v>0</v>
      </c>
      <c r="E18" s="29">
        <v>2.22850518E-2</v>
      </c>
      <c r="F18" s="29">
        <v>2.22850518E-2</v>
      </c>
      <c r="G18" s="29">
        <v>0</v>
      </c>
      <c r="H18" s="29">
        <v>0.25068505182</v>
      </c>
      <c r="I18" s="29">
        <v>0.25068505182</v>
      </c>
      <c r="J18" s="29">
        <v>0</v>
      </c>
      <c r="K18" s="35"/>
      <c r="L18" s="36"/>
      <c r="M18" s="36"/>
      <c r="N18" s="36"/>
      <c r="O18" s="36"/>
      <c r="P18" s="36"/>
      <c r="Q18" s="36"/>
      <c r="R18" s="36"/>
      <c r="S18" s="36"/>
    </row>
    <row r="19" spans="1:19" ht="22.5" customHeight="1">
      <c r="A19" s="28" t="s">
        <v>1940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35"/>
      <c r="L19" s="36"/>
      <c r="M19" s="36"/>
      <c r="N19" s="36"/>
      <c r="O19" s="36"/>
      <c r="P19" s="36"/>
      <c r="Q19" s="36"/>
      <c r="R19" s="36"/>
      <c r="S19" s="36"/>
    </row>
    <row r="20" spans="1:19" ht="22.5" customHeight="1">
      <c r="A20" s="28" t="s">
        <v>1941</v>
      </c>
      <c r="B20" s="29">
        <v>5.3960000000000001E-2</v>
      </c>
      <c r="C20" s="29">
        <v>5.3960000000000001E-2</v>
      </c>
      <c r="D20" s="29">
        <v>0</v>
      </c>
      <c r="E20" s="29">
        <v>5.3960000000000001E-2</v>
      </c>
      <c r="F20" s="29">
        <v>5.3960000000000001E-2</v>
      </c>
      <c r="G20" s="29">
        <v>0</v>
      </c>
      <c r="H20" s="29">
        <v>5.3960000000000001E-2</v>
      </c>
      <c r="I20" s="29">
        <v>5.3960000000000001E-2</v>
      </c>
      <c r="J20" s="29">
        <v>0</v>
      </c>
      <c r="K20" s="35"/>
      <c r="L20" s="36"/>
      <c r="M20" s="36"/>
      <c r="N20" s="36"/>
      <c r="O20" s="36"/>
      <c r="P20" s="36"/>
      <c r="Q20" s="36"/>
      <c r="R20" s="36"/>
      <c r="S20" s="36"/>
    </row>
    <row r="21" spans="1:19" ht="22.5" customHeight="1">
      <c r="A21" s="28" t="s">
        <v>1942</v>
      </c>
      <c r="B21" s="29">
        <v>0.24052999999999999</v>
      </c>
      <c r="C21" s="29">
        <v>0.24052999999999999</v>
      </c>
      <c r="D21" s="29">
        <v>0</v>
      </c>
      <c r="E21" s="29">
        <v>0.29853000007854802</v>
      </c>
      <c r="F21" s="29">
        <v>0.29853000007854802</v>
      </c>
      <c r="G21" s="29">
        <v>0</v>
      </c>
      <c r="H21" s="29">
        <v>0.240530000102821</v>
      </c>
      <c r="I21" s="29">
        <v>0.240530000102821</v>
      </c>
      <c r="J21" s="29">
        <v>0</v>
      </c>
      <c r="K21" s="35"/>
      <c r="L21" s="36"/>
      <c r="M21" s="36"/>
      <c r="N21" s="36"/>
      <c r="O21" s="36"/>
      <c r="P21" s="36"/>
      <c r="Q21" s="36"/>
      <c r="R21" s="36"/>
      <c r="S21" s="36"/>
    </row>
    <row r="22" spans="1:19" ht="22.5" customHeight="1">
      <c r="A22" s="28" t="s">
        <v>1943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35"/>
      <c r="L22" s="36"/>
      <c r="M22" s="36"/>
      <c r="N22" s="36"/>
      <c r="O22" s="36"/>
      <c r="P22" s="36"/>
      <c r="Q22" s="36"/>
      <c r="R22" s="36"/>
      <c r="S22" s="36"/>
    </row>
    <row r="23" spans="1:19" ht="22.5" customHeight="1">
      <c r="A23" s="28" t="s">
        <v>1944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35"/>
      <c r="L23" s="36"/>
      <c r="M23" s="36"/>
      <c r="N23" s="36"/>
      <c r="O23" s="36"/>
      <c r="P23" s="36"/>
      <c r="Q23" s="36"/>
      <c r="R23" s="36"/>
      <c r="S23" s="36"/>
    </row>
    <row r="24" spans="1:19" ht="22.5" customHeight="1">
      <c r="A24" s="28" t="s">
        <v>1945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35"/>
      <c r="L24" s="36"/>
      <c r="M24" s="36"/>
      <c r="N24" s="36"/>
      <c r="O24" s="36"/>
      <c r="P24" s="36"/>
      <c r="Q24" s="36"/>
      <c r="R24" s="36"/>
      <c r="S24" s="36"/>
    </row>
    <row r="25" spans="1:19" ht="22.5" customHeight="1">
      <c r="A25" s="28" t="s">
        <v>1946</v>
      </c>
      <c r="B25" s="29">
        <v>4.3582000000000003E-2</v>
      </c>
      <c r="C25" s="29">
        <v>3.7802000000000002E-2</v>
      </c>
      <c r="D25" s="29">
        <v>5.7800000000000004E-3</v>
      </c>
      <c r="E25" s="29">
        <v>4.0601999999999999E-2</v>
      </c>
      <c r="F25" s="29">
        <v>3.7802000000000002E-2</v>
      </c>
      <c r="G25" s="29">
        <v>2.8E-3</v>
      </c>
      <c r="H25" s="29">
        <v>4.5069999999999997E-3</v>
      </c>
      <c r="I25" s="29">
        <v>1.707E-3</v>
      </c>
      <c r="J25" s="29">
        <v>2.8E-3</v>
      </c>
      <c r="K25" s="35"/>
      <c r="L25" s="36"/>
      <c r="M25" s="36"/>
      <c r="N25" s="36"/>
      <c r="O25" s="36"/>
      <c r="P25" s="36"/>
      <c r="Q25" s="36"/>
      <c r="R25" s="36"/>
      <c r="S25" s="36"/>
    </row>
    <row r="26" spans="1:19" ht="22.5" customHeight="1">
      <c r="A26" s="28" t="s">
        <v>1947</v>
      </c>
      <c r="B26" s="29">
        <v>4.5557156900000004</v>
      </c>
      <c r="C26" s="29">
        <v>3.9168786899999999</v>
      </c>
      <c r="D26" s="29">
        <v>0.63883699999999999</v>
      </c>
      <c r="E26" s="29">
        <v>3.8475036900141801</v>
      </c>
      <c r="F26" s="29">
        <v>3.3801986900141801</v>
      </c>
      <c r="G26" s="29">
        <v>0.46730500000000003</v>
      </c>
      <c r="H26" s="29">
        <v>2.8634416902477402</v>
      </c>
      <c r="I26" s="29">
        <v>2.7961026902477402</v>
      </c>
      <c r="J26" s="29">
        <v>6.7338999999999996E-2</v>
      </c>
      <c r="K26" s="35"/>
      <c r="L26" s="36"/>
      <c r="M26" s="36"/>
      <c r="N26" s="36"/>
      <c r="O26" s="36"/>
      <c r="P26" s="36"/>
      <c r="Q26" s="36"/>
      <c r="R26" s="36"/>
      <c r="S26" s="36"/>
    </row>
    <row r="27" spans="1:19" ht="22.5" customHeight="1">
      <c r="A27" s="28" t="s">
        <v>1948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0.17799999999367999</v>
      </c>
      <c r="I27" s="29">
        <v>0.17799999999367999</v>
      </c>
      <c r="J27" s="29">
        <v>0</v>
      </c>
      <c r="K27" s="35"/>
      <c r="L27" s="36"/>
      <c r="M27" s="36"/>
      <c r="N27" s="36"/>
      <c r="O27" s="36"/>
      <c r="P27" s="36"/>
      <c r="Q27" s="36"/>
      <c r="R27" s="36"/>
      <c r="S27" s="36"/>
    </row>
  </sheetData>
  <mergeCells count="10">
    <mergeCell ref="K4:M4"/>
    <mergeCell ref="N4:P4"/>
    <mergeCell ref="Q4:S4"/>
    <mergeCell ref="A4:A5"/>
    <mergeCell ref="A2:C2"/>
    <mergeCell ref="D2:J2"/>
    <mergeCell ref="I3:J3"/>
    <mergeCell ref="B4:D4"/>
    <mergeCell ref="E4:G4"/>
    <mergeCell ref="H4:J4"/>
  </mergeCells>
  <phoneticPr fontId="3" type="noConversion"/>
  <pageMargins left="0.75" right="0.75" top="0.98" bottom="0.98" header="0.51" footer="0.51"/>
  <pageSetup paperSize="9" orientation="portrait" errors="blank" horizontalDpi="0" verticalDpi="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  <pageSetUpPr fitToPage="1"/>
  </sheetPr>
  <dimension ref="A1:IE1439"/>
  <sheetViews>
    <sheetView showGridLines="0" showZeros="0" zoomScaleSheetLayoutView="100" workbookViewId="0">
      <pane ySplit="4" topLeftCell="A1386" activePane="bottomLeft" state="frozen"/>
      <selection pane="bottomLeft" activeCell="B15" sqref="B15"/>
    </sheetView>
  </sheetViews>
  <sheetFormatPr defaultRowHeight="14.25"/>
  <cols>
    <col min="1" max="1" width="10.75" style="185" customWidth="1"/>
    <col min="2" max="2" width="30.5" style="186" customWidth="1"/>
    <col min="3" max="3" width="15.25" style="187" customWidth="1"/>
    <col min="4" max="4" width="15.875" style="187" customWidth="1"/>
    <col min="5" max="239" width="9" style="187"/>
    <col min="240" max="16384" width="9" style="188"/>
  </cols>
  <sheetData>
    <row r="1" spans="1:4" ht="24" customHeight="1">
      <c r="A1" s="218" t="s">
        <v>2093</v>
      </c>
    </row>
    <row r="2" spans="1:4" customFormat="1" ht="20.25">
      <c r="A2" s="273" t="s">
        <v>2109</v>
      </c>
      <c r="B2" s="274"/>
      <c r="C2" s="275"/>
    </row>
    <row r="3" spans="1:4" ht="20.25" customHeight="1">
      <c r="C3" s="189"/>
      <c r="D3" s="220" t="s">
        <v>51</v>
      </c>
    </row>
    <row r="4" spans="1:4" ht="71.25" customHeight="1">
      <c r="A4" s="238" t="s">
        <v>52</v>
      </c>
      <c r="B4" s="239" t="s">
        <v>53</v>
      </c>
      <c r="C4" s="240" t="s">
        <v>54</v>
      </c>
      <c r="D4" s="238" t="s">
        <v>55</v>
      </c>
    </row>
    <row r="5" spans="1:4" ht="20.100000000000001" customHeight="1">
      <c r="A5" s="190">
        <v>201</v>
      </c>
      <c r="B5" s="191" t="s">
        <v>56</v>
      </c>
      <c r="C5" s="192">
        <f>SUM(C6,C18,C27,C39,C51,C62,C73,C85,C94,C104,C119,C128,C139,C151,C161,C174,C181,C188,C197,C203,C210,C218,C225,C231,C237,C243,C249,C255)</f>
        <v>20128</v>
      </c>
      <c r="D5" s="193"/>
    </row>
    <row r="6" spans="1:4" ht="20.100000000000001" customHeight="1">
      <c r="A6" s="190">
        <v>20101</v>
      </c>
      <c r="B6" s="191" t="s">
        <v>57</v>
      </c>
      <c r="C6" s="192">
        <f>SUM(C7:C17)</f>
        <v>749</v>
      </c>
      <c r="D6" s="193"/>
    </row>
    <row r="7" spans="1:4" ht="20.100000000000001" customHeight="1">
      <c r="A7" s="190">
        <v>2010101</v>
      </c>
      <c r="B7" s="194" t="s">
        <v>58</v>
      </c>
      <c r="C7" s="195">
        <v>350</v>
      </c>
      <c r="D7" s="193"/>
    </row>
    <row r="8" spans="1:4" ht="20.100000000000001" customHeight="1">
      <c r="A8" s="190">
        <v>2010102</v>
      </c>
      <c r="B8" s="194" t="s">
        <v>59</v>
      </c>
      <c r="C8" s="195">
        <v>200</v>
      </c>
      <c r="D8" s="193"/>
    </row>
    <row r="9" spans="1:4" ht="20.100000000000001" customHeight="1">
      <c r="A9" s="190">
        <v>2010103</v>
      </c>
      <c r="B9" s="194" t="s">
        <v>60</v>
      </c>
      <c r="C9" s="195">
        <v>0</v>
      </c>
      <c r="D9" s="193"/>
    </row>
    <row r="10" spans="1:4" ht="20.100000000000001" customHeight="1">
      <c r="A10" s="190">
        <v>2010104</v>
      </c>
      <c r="B10" s="194" t="s">
        <v>61</v>
      </c>
      <c r="C10" s="195">
        <v>35</v>
      </c>
      <c r="D10" s="193"/>
    </row>
    <row r="11" spans="1:4" ht="20.100000000000001" customHeight="1">
      <c r="A11" s="190">
        <v>2010105</v>
      </c>
      <c r="B11" s="194" t="s">
        <v>62</v>
      </c>
      <c r="C11" s="195">
        <v>0</v>
      </c>
      <c r="D11" s="193"/>
    </row>
    <row r="12" spans="1:4" ht="20.100000000000001" customHeight="1">
      <c r="A12" s="190">
        <v>2010106</v>
      </c>
      <c r="B12" s="194" t="s">
        <v>63</v>
      </c>
      <c r="C12" s="195">
        <v>0</v>
      </c>
      <c r="D12" s="193"/>
    </row>
    <row r="13" spans="1:4" ht="20.100000000000001" customHeight="1">
      <c r="A13" s="190">
        <v>2010107</v>
      </c>
      <c r="B13" s="194" t="s">
        <v>64</v>
      </c>
      <c r="C13" s="195">
        <v>40</v>
      </c>
      <c r="D13" s="193"/>
    </row>
    <row r="14" spans="1:4" ht="20.100000000000001" customHeight="1">
      <c r="A14" s="190">
        <v>2010108</v>
      </c>
      <c r="B14" s="194" t="s">
        <v>65</v>
      </c>
      <c r="C14" s="195">
        <v>80</v>
      </c>
      <c r="D14" s="193"/>
    </row>
    <row r="15" spans="1:4" ht="20.100000000000001" customHeight="1">
      <c r="A15" s="190">
        <v>2010109</v>
      </c>
      <c r="B15" s="194" t="s">
        <v>66</v>
      </c>
      <c r="C15" s="195">
        <v>4</v>
      </c>
      <c r="D15" s="193"/>
    </row>
    <row r="16" spans="1:4" ht="20.100000000000001" customHeight="1">
      <c r="A16" s="190">
        <v>2010150</v>
      </c>
      <c r="B16" s="194" t="s">
        <v>67</v>
      </c>
      <c r="C16" s="195">
        <v>0</v>
      </c>
      <c r="D16" s="193"/>
    </row>
    <row r="17" spans="1:4" ht="20.100000000000001" customHeight="1">
      <c r="A17" s="190">
        <v>2010199</v>
      </c>
      <c r="B17" s="194" t="s">
        <v>68</v>
      </c>
      <c r="C17" s="195">
        <v>40</v>
      </c>
      <c r="D17" s="193"/>
    </row>
    <row r="18" spans="1:4" ht="20.100000000000001" customHeight="1">
      <c r="A18" s="190">
        <v>20102</v>
      </c>
      <c r="B18" s="191" t="s">
        <v>69</v>
      </c>
      <c r="C18" s="192">
        <f>SUM(C19:C26)</f>
        <v>530</v>
      </c>
      <c r="D18" s="193"/>
    </row>
    <row r="19" spans="1:4" ht="20.100000000000001" customHeight="1">
      <c r="A19" s="190">
        <v>2010201</v>
      </c>
      <c r="B19" s="194" t="s">
        <v>58</v>
      </c>
      <c r="C19" s="195">
        <v>280</v>
      </c>
      <c r="D19" s="193"/>
    </row>
    <row r="20" spans="1:4" ht="20.100000000000001" customHeight="1">
      <c r="A20" s="190">
        <v>2010202</v>
      </c>
      <c r="B20" s="194" t="s">
        <v>59</v>
      </c>
      <c r="C20" s="195">
        <v>190</v>
      </c>
      <c r="D20" s="193"/>
    </row>
    <row r="21" spans="1:4" ht="20.100000000000001" customHeight="1">
      <c r="A21" s="190">
        <v>2010203</v>
      </c>
      <c r="B21" s="194" t="s">
        <v>60</v>
      </c>
      <c r="C21" s="195">
        <v>15</v>
      </c>
      <c r="D21" s="193"/>
    </row>
    <row r="22" spans="1:4" ht="20.100000000000001" customHeight="1">
      <c r="A22" s="190">
        <v>2010204</v>
      </c>
      <c r="B22" s="194" t="s">
        <v>70</v>
      </c>
      <c r="C22" s="195">
        <v>0</v>
      </c>
      <c r="D22" s="193"/>
    </row>
    <row r="23" spans="1:4" ht="20.100000000000001" customHeight="1">
      <c r="A23" s="190">
        <v>2010205</v>
      </c>
      <c r="B23" s="194" t="s">
        <v>71</v>
      </c>
      <c r="C23" s="195">
        <v>0</v>
      </c>
      <c r="D23" s="193"/>
    </row>
    <row r="24" spans="1:4" ht="20.100000000000001" customHeight="1">
      <c r="A24" s="190">
        <v>2010206</v>
      </c>
      <c r="B24" s="194" t="s">
        <v>72</v>
      </c>
      <c r="C24" s="195">
        <v>0</v>
      </c>
      <c r="D24" s="193"/>
    </row>
    <row r="25" spans="1:4" ht="20.100000000000001" customHeight="1">
      <c r="A25" s="190">
        <v>2010250</v>
      </c>
      <c r="B25" s="194" t="s">
        <v>67</v>
      </c>
      <c r="C25" s="195">
        <v>0</v>
      </c>
      <c r="D25" s="193"/>
    </row>
    <row r="26" spans="1:4" ht="20.100000000000001" customHeight="1">
      <c r="A26" s="190">
        <v>2010299</v>
      </c>
      <c r="B26" s="194" t="s">
        <v>73</v>
      </c>
      <c r="C26" s="195">
        <v>45</v>
      </c>
      <c r="D26" s="193"/>
    </row>
    <row r="27" spans="1:4" ht="20.100000000000001" customHeight="1">
      <c r="A27" s="190">
        <v>20103</v>
      </c>
      <c r="B27" s="191" t="s">
        <v>74</v>
      </c>
      <c r="C27" s="192">
        <f>SUM(C28:C38)</f>
        <v>5784</v>
      </c>
      <c r="D27" s="193"/>
    </row>
    <row r="28" spans="1:4" ht="20.100000000000001" customHeight="1">
      <c r="A28" s="190">
        <v>2010301</v>
      </c>
      <c r="B28" s="194" t="s">
        <v>58</v>
      </c>
      <c r="C28" s="195">
        <v>2400</v>
      </c>
      <c r="D28" s="193"/>
    </row>
    <row r="29" spans="1:4" ht="20.100000000000001" customHeight="1">
      <c r="A29" s="190">
        <v>2010302</v>
      </c>
      <c r="B29" s="194" t="s">
        <v>59</v>
      </c>
      <c r="C29" s="195">
        <v>1060</v>
      </c>
      <c r="D29" s="193"/>
    </row>
    <row r="30" spans="1:4" ht="20.100000000000001" customHeight="1">
      <c r="A30" s="190">
        <v>2010303</v>
      </c>
      <c r="B30" s="194" t="s">
        <v>60</v>
      </c>
      <c r="C30" s="195">
        <v>215</v>
      </c>
      <c r="D30" s="193"/>
    </row>
    <row r="31" spans="1:4" ht="20.100000000000001" customHeight="1">
      <c r="A31" s="190">
        <v>2010304</v>
      </c>
      <c r="B31" s="194" t="s">
        <v>75</v>
      </c>
      <c r="C31" s="195">
        <v>0</v>
      </c>
      <c r="D31" s="193"/>
    </row>
    <row r="32" spans="1:4" ht="20.100000000000001" customHeight="1">
      <c r="A32" s="190">
        <v>2010305</v>
      </c>
      <c r="B32" s="194" t="s">
        <v>76</v>
      </c>
      <c r="C32" s="195">
        <v>130</v>
      </c>
      <c r="D32" s="193"/>
    </row>
    <row r="33" spans="1:4" ht="20.100000000000001" customHeight="1">
      <c r="A33" s="190">
        <v>2010306</v>
      </c>
      <c r="B33" s="194" t="s">
        <v>77</v>
      </c>
      <c r="C33" s="195">
        <v>0</v>
      </c>
      <c r="D33" s="193"/>
    </row>
    <row r="34" spans="1:4" ht="20.100000000000001" customHeight="1">
      <c r="A34" s="190">
        <v>2010307</v>
      </c>
      <c r="B34" s="194" t="s">
        <v>78</v>
      </c>
      <c r="C34" s="195">
        <v>14</v>
      </c>
      <c r="D34" s="193"/>
    </row>
    <row r="35" spans="1:4" ht="20.100000000000001" customHeight="1">
      <c r="A35" s="190">
        <v>2010308</v>
      </c>
      <c r="B35" s="194" t="s">
        <v>79</v>
      </c>
      <c r="C35" s="195">
        <v>215</v>
      </c>
      <c r="D35" s="193"/>
    </row>
    <row r="36" spans="1:4" ht="20.100000000000001" customHeight="1">
      <c r="A36" s="190">
        <v>2010309</v>
      </c>
      <c r="B36" s="194" t="s">
        <v>80</v>
      </c>
      <c r="C36" s="195">
        <v>0</v>
      </c>
      <c r="D36" s="193"/>
    </row>
    <row r="37" spans="1:4" ht="20.100000000000001" customHeight="1">
      <c r="A37" s="190">
        <v>2010350</v>
      </c>
      <c r="B37" s="194" t="s">
        <v>67</v>
      </c>
      <c r="C37" s="195">
        <v>0</v>
      </c>
      <c r="D37" s="193"/>
    </row>
    <row r="38" spans="1:4" ht="20.100000000000001" customHeight="1">
      <c r="A38" s="190">
        <v>2010399</v>
      </c>
      <c r="B38" s="196" t="s">
        <v>81</v>
      </c>
      <c r="C38" s="195">
        <v>1750</v>
      </c>
      <c r="D38" s="193"/>
    </row>
    <row r="39" spans="1:4" ht="20.100000000000001" customHeight="1">
      <c r="A39" s="190">
        <v>20104</v>
      </c>
      <c r="B39" s="191" t="s">
        <v>82</v>
      </c>
      <c r="C39" s="192">
        <f>SUM(C40:C50)</f>
        <v>1332</v>
      </c>
      <c r="D39" s="193"/>
    </row>
    <row r="40" spans="1:4" ht="20.100000000000001" customHeight="1">
      <c r="A40" s="190">
        <v>2010401</v>
      </c>
      <c r="B40" s="194" t="s">
        <v>58</v>
      </c>
      <c r="C40" s="195">
        <v>128</v>
      </c>
      <c r="D40" s="193"/>
    </row>
    <row r="41" spans="1:4" ht="20.100000000000001" customHeight="1">
      <c r="A41" s="190">
        <v>2010402</v>
      </c>
      <c r="B41" s="194" t="s">
        <v>59</v>
      </c>
      <c r="C41" s="195">
        <v>0</v>
      </c>
      <c r="D41" s="193"/>
    </row>
    <row r="42" spans="1:4" ht="20.100000000000001" customHeight="1">
      <c r="A42" s="190">
        <v>2010403</v>
      </c>
      <c r="B42" s="194" t="s">
        <v>60</v>
      </c>
      <c r="C42" s="195">
        <v>0</v>
      </c>
      <c r="D42" s="193"/>
    </row>
    <row r="43" spans="1:4" ht="20.100000000000001" customHeight="1">
      <c r="A43" s="190">
        <v>2010404</v>
      </c>
      <c r="B43" s="194" t="s">
        <v>83</v>
      </c>
      <c r="C43" s="195">
        <v>14</v>
      </c>
      <c r="D43" s="193"/>
    </row>
    <row r="44" spans="1:4" ht="20.100000000000001" customHeight="1">
      <c r="A44" s="190">
        <v>2010405</v>
      </c>
      <c r="B44" s="194" t="s">
        <v>84</v>
      </c>
      <c r="C44" s="195">
        <v>0</v>
      </c>
      <c r="D44" s="193"/>
    </row>
    <row r="45" spans="1:4" ht="20.100000000000001" customHeight="1">
      <c r="A45" s="190">
        <v>2010406</v>
      </c>
      <c r="B45" s="194" t="s">
        <v>85</v>
      </c>
      <c r="C45" s="195">
        <v>0</v>
      </c>
      <c r="D45" s="193"/>
    </row>
    <row r="46" spans="1:4" ht="20.100000000000001" customHeight="1">
      <c r="A46" s="190">
        <v>2010407</v>
      </c>
      <c r="B46" s="194" t="s">
        <v>86</v>
      </c>
      <c r="C46" s="195">
        <v>0</v>
      </c>
      <c r="D46" s="193"/>
    </row>
    <row r="47" spans="1:4" ht="20.100000000000001" customHeight="1">
      <c r="A47" s="190">
        <v>2010408</v>
      </c>
      <c r="B47" s="194" t="s">
        <v>87</v>
      </c>
      <c r="C47" s="195">
        <v>110</v>
      </c>
      <c r="D47" s="193"/>
    </row>
    <row r="48" spans="1:4" ht="20.100000000000001" customHeight="1">
      <c r="A48" s="190">
        <v>2010409</v>
      </c>
      <c r="B48" s="194" t="s">
        <v>88</v>
      </c>
      <c r="C48" s="195">
        <v>0</v>
      </c>
      <c r="D48" s="193"/>
    </row>
    <row r="49" spans="1:4" ht="20.100000000000001" customHeight="1">
      <c r="A49" s="190">
        <v>2010450</v>
      </c>
      <c r="B49" s="194" t="s">
        <v>67</v>
      </c>
      <c r="C49" s="195">
        <v>0</v>
      </c>
      <c r="D49" s="193"/>
    </row>
    <row r="50" spans="1:4" ht="20.100000000000001" customHeight="1">
      <c r="A50" s="190">
        <v>2010499</v>
      </c>
      <c r="B50" s="194" t="s">
        <v>89</v>
      </c>
      <c r="C50" s="195">
        <v>1080</v>
      </c>
      <c r="D50" s="193"/>
    </row>
    <row r="51" spans="1:4" ht="20.100000000000001" customHeight="1">
      <c r="A51" s="190">
        <v>20105</v>
      </c>
      <c r="B51" s="191" t="s">
        <v>90</v>
      </c>
      <c r="C51" s="192">
        <f>SUM(C52:C61)</f>
        <v>223</v>
      </c>
      <c r="D51" s="193"/>
    </row>
    <row r="52" spans="1:4" ht="20.100000000000001" customHeight="1">
      <c r="A52" s="190">
        <v>2010501</v>
      </c>
      <c r="B52" s="194" t="s">
        <v>58</v>
      </c>
      <c r="C52" s="195">
        <v>105</v>
      </c>
      <c r="D52" s="193"/>
    </row>
    <row r="53" spans="1:4" ht="20.100000000000001" customHeight="1">
      <c r="A53" s="190">
        <v>2010502</v>
      </c>
      <c r="B53" s="194" t="s">
        <v>59</v>
      </c>
      <c r="C53" s="195">
        <v>5</v>
      </c>
      <c r="D53" s="193"/>
    </row>
    <row r="54" spans="1:4" ht="20.100000000000001" customHeight="1">
      <c r="A54" s="190">
        <v>2010503</v>
      </c>
      <c r="B54" s="194" t="s">
        <v>60</v>
      </c>
      <c r="C54" s="195">
        <v>0</v>
      </c>
      <c r="D54" s="193"/>
    </row>
    <row r="55" spans="1:4" ht="20.100000000000001" customHeight="1">
      <c r="A55" s="190">
        <v>2010504</v>
      </c>
      <c r="B55" s="194" t="s">
        <v>91</v>
      </c>
      <c r="C55" s="195">
        <v>0</v>
      </c>
      <c r="D55" s="193"/>
    </row>
    <row r="56" spans="1:4" ht="20.100000000000001" customHeight="1">
      <c r="A56" s="190">
        <v>2010505</v>
      </c>
      <c r="B56" s="194" t="s">
        <v>92</v>
      </c>
      <c r="C56" s="195">
        <v>25</v>
      </c>
      <c r="D56" s="193"/>
    </row>
    <row r="57" spans="1:4" ht="20.100000000000001" customHeight="1">
      <c r="A57" s="190">
        <v>2010506</v>
      </c>
      <c r="B57" s="194" t="s">
        <v>93</v>
      </c>
      <c r="C57" s="195">
        <v>0</v>
      </c>
      <c r="D57" s="193"/>
    </row>
    <row r="58" spans="1:4" ht="20.100000000000001" customHeight="1">
      <c r="A58" s="190">
        <v>2010507</v>
      </c>
      <c r="B58" s="194" t="s">
        <v>94</v>
      </c>
      <c r="C58" s="195">
        <v>12</v>
      </c>
      <c r="D58" s="193"/>
    </row>
    <row r="59" spans="1:4" ht="20.100000000000001" customHeight="1">
      <c r="A59" s="190">
        <v>2010508</v>
      </c>
      <c r="B59" s="194" t="s">
        <v>95</v>
      </c>
      <c r="C59" s="195">
        <v>18</v>
      </c>
      <c r="D59" s="193"/>
    </row>
    <row r="60" spans="1:4" ht="20.100000000000001" customHeight="1">
      <c r="A60" s="190">
        <v>2010550</v>
      </c>
      <c r="B60" s="194" t="s">
        <v>67</v>
      </c>
      <c r="C60" s="195">
        <v>0</v>
      </c>
      <c r="D60" s="193"/>
    </row>
    <row r="61" spans="1:4" ht="20.100000000000001" customHeight="1">
      <c r="A61" s="190">
        <v>2010599</v>
      </c>
      <c r="B61" s="194" t="s">
        <v>96</v>
      </c>
      <c r="C61" s="195">
        <v>58</v>
      </c>
      <c r="D61" s="193"/>
    </row>
    <row r="62" spans="1:4" ht="20.100000000000001" customHeight="1">
      <c r="A62" s="190">
        <v>20106</v>
      </c>
      <c r="B62" s="191" t="s">
        <v>97</v>
      </c>
      <c r="C62" s="192">
        <f>SUM(C63:C72)</f>
        <v>1475</v>
      </c>
      <c r="D62" s="193"/>
    </row>
    <row r="63" spans="1:4" ht="20.100000000000001" customHeight="1">
      <c r="A63" s="190">
        <v>2010601</v>
      </c>
      <c r="B63" s="194" t="s">
        <v>58</v>
      </c>
      <c r="C63" s="195">
        <v>860</v>
      </c>
      <c r="D63" s="193"/>
    </row>
    <row r="64" spans="1:4" ht="20.100000000000001" customHeight="1">
      <c r="A64" s="190">
        <v>2010602</v>
      </c>
      <c r="B64" s="194" t="s">
        <v>59</v>
      </c>
      <c r="C64" s="195">
        <v>35</v>
      </c>
      <c r="D64" s="193"/>
    </row>
    <row r="65" spans="1:4" ht="20.100000000000001" customHeight="1">
      <c r="A65" s="190">
        <v>2010603</v>
      </c>
      <c r="B65" s="194" t="s">
        <v>60</v>
      </c>
      <c r="C65" s="195">
        <v>0</v>
      </c>
      <c r="D65" s="193"/>
    </row>
    <row r="66" spans="1:4" ht="20.100000000000001" customHeight="1">
      <c r="A66" s="190">
        <v>2010604</v>
      </c>
      <c r="B66" s="194" t="s">
        <v>98</v>
      </c>
      <c r="C66" s="195">
        <v>16</v>
      </c>
      <c r="D66" s="193"/>
    </row>
    <row r="67" spans="1:4" ht="20.100000000000001" customHeight="1">
      <c r="A67" s="190">
        <v>2010605</v>
      </c>
      <c r="B67" s="194" t="s">
        <v>99</v>
      </c>
      <c r="C67" s="195">
        <v>10</v>
      </c>
      <c r="D67" s="193"/>
    </row>
    <row r="68" spans="1:4" ht="20.100000000000001" customHeight="1">
      <c r="A68" s="190">
        <v>2010606</v>
      </c>
      <c r="B68" s="194" t="s">
        <v>100</v>
      </c>
      <c r="C68" s="195">
        <v>5</v>
      </c>
      <c r="D68" s="193"/>
    </row>
    <row r="69" spans="1:4" ht="20.100000000000001" customHeight="1">
      <c r="A69" s="190">
        <v>2010607</v>
      </c>
      <c r="B69" s="194" t="s">
        <v>101</v>
      </c>
      <c r="C69" s="195">
        <v>99</v>
      </c>
      <c r="D69" s="193"/>
    </row>
    <row r="70" spans="1:4" ht="20.100000000000001" customHeight="1">
      <c r="A70" s="190">
        <v>2010608</v>
      </c>
      <c r="B70" s="194" t="s">
        <v>102</v>
      </c>
      <c r="C70" s="195">
        <v>125</v>
      </c>
      <c r="D70" s="193"/>
    </row>
    <row r="71" spans="1:4" ht="20.100000000000001" customHeight="1">
      <c r="A71" s="190">
        <v>2010650</v>
      </c>
      <c r="B71" s="194" t="s">
        <v>67</v>
      </c>
      <c r="C71" s="195">
        <v>0</v>
      </c>
      <c r="D71" s="193"/>
    </row>
    <row r="72" spans="1:4" ht="20.100000000000001" customHeight="1">
      <c r="A72" s="190">
        <v>2010699</v>
      </c>
      <c r="B72" s="194" t="s">
        <v>103</v>
      </c>
      <c r="C72" s="195">
        <v>325</v>
      </c>
      <c r="D72" s="193"/>
    </row>
    <row r="73" spans="1:4" ht="20.100000000000001" customHeight="1">
      <c r="A73" s="190">
        <v>20107</v>
      </c>
      <c r="B73" s="191" t="s">
        <v>104</v>
      </c>
      <c r="C73" s="192">
        <f>SUM(C74:C84)</f>
        <v>2442</v>
      </c>
      <c r="D73" s="193"/>
    </row>
    <row r="74" spans="1:4" ht="20.100000000000001" customHeight="1">
      <c r="A74" s="190">
        <v>2010701</v>
      </c>
      <c r="B74" s="194" t="s">
        <v>58</v>
      </c>
      <c r="C74" s="195">
        <v>0</v>
      </c>
      <c r="D74" s="193"/>
    </row>
    <row r="75" spans="1:4" ht="20.100000000000001" customHeight="1">
      <c r="A75" s="190">
        <v>2010702</v>
      </c>
      <c r="B75" s="194" t="s">
        <v>59</v>
      </c>
      <c r="C75" s="195">
        <v>0</v>
      </c>
      <c r="D75" s="193"/>
    </row>
    <row r="76" spans="1:4" ht="20.100000000000001" customHeight="1">
      <c r="A76" s="190">
        <v>2010703</v>
      </c>
      <c r="B76" s="194" t="s">
        <v>60</v>
      </c>
      <c r="C76" s="195">
        <v>0</v>
      </c>
      <c r="D76" s="193"/>
    </row>
    <row r="77" spans="1:4" ht="20.100000000000001" customHeight="1">
      <c r="A77" s="190">
        <v>2010704</v>
      </c>
      <c r="B77" s="194" t="s">
        <v>105</v>
      </c>
      <c r="C77" s="195">
        <v>30</v>
      </c>
      <c r="D77" s="193"/>
    </row>
    <row r="78" spans="1:4" ht="20.100000000000001" customHeight="1">
      <c r="A78" s="190">
        <v>2010705</v>
      </c>
      <c r="B78" s="194" t="s">
        <v>106</v>
      </c>
      <c r="C78" s="195">
        <v>0</v>
      </c>
      <c r="D78" s="193"/>
    </row>
    <row r="79" spans="1:4" ht="20.100000000000001" customHeight="1">
      <c r="A79" s="190">
        <v>2010706</v>
      </c>
      <c r="B79" s="194" t="s">
        <v>107</v>
      </c>
      <c r="C79" s="195">
        <v>0</v>
      </c>
      <c r="D79" s="193"/>
    </row>
    <row r="80" spans="1:4" ht="20.100000000000001" customHeight="1">
      <c r="A80" s="190">
        <v>2010707</v>
      </c>
      <c r="B80" s="194" t="s">
        <v>108</v>
      </c>
      <c r="C80" s="195">
        <v>0</v>
      </c>
      <c r="D80" s="193"/>
    </row>
    <row r="81" spans="1:4" ht="20.100000000000001" customHeight="1">
      <c r="A81" s="190">
        <v>2010708</v>
      </c>
      <c r="B81" s="194" t="s">
        <v>109</v>
      </c>
      <c r="C81" s="195">
        <v>12</v>
      </c>
      <c r="D81" s="193"/>
    </row>
    <row r="82" spans="1:4" ht="20.100000000000001" customHeight="1">
      <c r="A82" s="190">
        <v>2010709</v>
      </c>
      <c r="B82" s="194" t="s">
        <v>101</v>
      </c>
      <c r="C82" s="195">
        <v>0</v>
      </c>
      <c r="D82" s="193"/>
    </row>
    <row r="83" spans="1:4" ht="20.100000000000001" customHeight="1">
      <c r="A83" s="190">
        <v>2010750</v>
      </c>
      <c r="B83" s="194" t="s">
        <v>67</v>
      </c>
      <c r="C83" s="195">
        <v>0</v>
      </c>
      <c r="D83" s="193"/>
    </row>
    <row r="84" spans="1:4" ht="20.100000000000001" customHeight="1">
      <c r="A84" s="190">
        <v>2010799</v>
      </c>
      <c r="B84" s="194" t="s">
        <v>110</v>
      </c>
      <c r="C84" s="195">
        <v>2400</v>
      </c>
      <c r="D84" s="193"/>
    </row>
    <row r="85" spans="1:4" ht="20.100000000000001" customHeight="1">
      <c r="A85" s="190">
        <v>20108</v>
      </c>
      <c r="B85" s="191" t="s">
        <v>111</v>
      </c>
      <c r="C85" s="192">
        <f>SUM(C86:C93)</f>
        <v>399</v>
      </c>
      <c r="D85" s="193"/>
    </row>
    <row r="86" spans="1:4" ht="20.100000000000001" customHeight="1">
      <c r="A86" s="190">
        <v>2010801</v>
      </c>
      <c r="B86" s="194" t="s">
        <v>58</v>
      </c>
      <c r="C86" s="195">
        <v>145</v>
      </c>
      <c r="D86" s="193"/>
    </row>
    <row r="87" spans="1:4" ht="20.100000000000001" customHeight="1">
      <c r="A87" s="190">
        <v>2010802</v>
      </c>
      <c r="B87" s="194" t="s">
        <v>59</v>
      </c>
      <c r="C87" s="195">
        <v>12</v>
      </c>
      <c r="D87" s="193"/>
    </row>
    <row r="88" spans="1:4" ht="20.100000000000001" customHeight="1">
      <c r="A88" s="190">
        <v>2010803</v>
      </c>
      <c r="B88" s="194" t="s">
        <v>60</v>
      </c>
      <c r="C88" s="195">
        <v>0</v>
      </c>
      <c r="D88" s="193"/>
    </row>
    <row r="89" spans="1:4" ht="20.100000000000001" customHeight="1">
      <c r="A89" s="190">
        <v>2010804</v>
      </c>
      <c r="B89" s="194" t="s">
        <v>112</v>
      </c>
      <c r="C89" s="195">
        <v>230</v>
      </c>
      <c r="D89" s="193"/>
    </row>
    <row r="90" spans="1:4" ht="20.100000000000001" customHeight="1">
      <c r="A90" s="190">
        <v>2010805</v>
      </c>
      <c r="B90" s="194" t="s">
        <v>113</v>
      </c>
      <c r="C90" s="195">
        <v>0</v>
      </c>
      <c r="D90" s="193"/>
    </row>
    <row r="91" spans="1:4" ht="20.100000000000001" customHeight="1">
      <c r="A91" s="190">
        <v>2010806</v>
      </c>
      <c r="B91" s="194" t="s">
        <v>101</v>
      </c>
      <c r="C91" s="195">
        <v>0</v>
      </c>
      <c r="D91" s="193"/>
    </row>
    <row r="92" spans="1:4" ht="20.100000000000001" customHeight="1">
      <c r="A92" s="190">
        <v>2010850</v>
      </c>
      <c r="B92" s="194" t="s">
        <v>67</v>
      </c>
      <c r="C92" s="195">
        <v>0</v>
      </c>
      <c r="D92" s="193"/>
    </row>
    <row r="93" spans="1:4" ht="20.100000000000001" customHeight="1">
      <c r="A93" s="190">
        <v>2010899</v>
      </c>
      <c r="B93" s="194" t="s">
        <v>114</v>
      </c>
      <c r="C93" s="195">
        <v>12</v>
      </c>
      <c r="D93" s="193"/>
    </row>
    <row r="94" spans="1:4" ht="20.100000000000001" customHeight="1">
      <c r="A94" s="190">
        <v>20109</v>
      </c>
      <c r="B94" s="191" t="s">
        <v>115</v>
      </c>
      <c r="C94" s="192">
        <f>SUM(C95:C103)</f>
        <v>0</v>
      </c>
      <c r="D94" s="193"/>
    </row>
    <row r="95" spans="1:4" ht="20.100000000000001" customHeight="1">
      <c r="A95" s="190">
        <v>2010901</v>
      </c>
      <c r="B95" s="194" t="s">
        <v>58</v>
      </c>
      <c r="C95" s="192"/>
      <c r="D95" s="193"/>
    </row>
    <row r="96" spans="1:4" ht="20.100000000000001" customHeight="1">
      <c r="A96" s="190">
        <v>2010902</v>
      </c>
      <c r="B96" s="194" t="s">
        <v>59</v>
      </c>
      <c r="C96" s="192"/>
      <c r="D96" s="193"/>
    </row>
    <row r="97" spans="1:4" ht="20.100000000000001" customHeight="1">
      <c r="A97" s="190">
        <v>2010903</v>
      </c>
      <c r="B97" s="194" t="s">
        <v>60</v>
      </c>
      <c r="C97" s="192"/>
      <c r="D97" s="193"/>
    </row>
    <row r="98" spans="1:4" ht="20.100000000000001" customHeight="1">
      <c r="A98" s="190">
        <v>2010904</v>
      </c>
      <c r="B98" s="194" t="s">
        <v>116</v>
      </c>
      <c r="C98" s="192"/>
      <c r="D98" s="193"/>
    </row>
    <row r="99" spans="1:4" ht="20.100000000000001" customHeight="1">
      <c r="A99" s="190">
        <v>2010905</v>
      </c>
      <c r="B99" s="194" t="s">
        <v>117</v>
      </c>
      <c r="C99" s="192"/>
      <c r="D99" s="193"/>
    </row>
    <row r="100" spans="1:4" ht="20.100000000000001" customHeight="1">
      <c r="A100" s="190">
        <v>2010907</v>
      </c>
      <c r="B100" s="194" t="s">
        <v>118</v>
      </c>
      <c r="C100" s="192"/>
      <c r="D100" s="193"/>
    </row>
    <row r="101" spans="1:4" ht="20.100000000000001" customHeight="1">
      <c r="A101" s="190">
        <v>2010908</v>
      </c>
      <c r="B101" s="194" t="s">
        <v>101</v>
      </c>
      <c r="C101" s="192"/>
      <c r="D101" s="193"/>
    </row>
    <row r="102" spans="1:4" ht="20.100000000000001" customHeight="1">
      <c r="A102" s="190">
        <v>2010950</v>
      </c>
      <c r="B102" s="194" t="s">
        <v>67</v>
      </c>
      <c r="C102" s="192"/>
      <c r="D102" s="193"/>
    </row>
    <row r="103" spans="1:4" ht="20.100000000000001" customHeight="1">
      <c r="A103" s="190">
        <v>2010999</v>
      </c>
      <c r="B103" s="194" t="s">
        <v>119</v>
      </c>
      <c r="C103" s="192"/>
      <c r="D103" s="193"/>
    </row>
    <row r="104" spans="1:4" ht="20.100000000000001" customHeight="1">
      <c r="A104" s="190">
        <v>20110</v>
      </c>
      <c r="B104" s="191" t="s">
        <v>120</v>
      </c>
      <c r="C104" s="192">
        <f>SUM(C105:C118)</f>
        <v>29</v>
      </c>
      <c r="D104" s="193"/>
    </row>
    <row r="105" spans="1:4" ht="20.100000000000001" customHeight="1">
      <c r="A105" s="190">
        <v>2011001</v>
      </c>
      <c r="B105" s="194" t="s">
        <v>58</v>
      </c>
      <c r="C105" s="195">
        <v>0</v>
      </c>
      <c r="D105" s="193"/>
    </row>
    <row r="106" spans="1:4" ht="20.100000000000001" customHeight="1">
      <c r="A106" s="190">
        <v>2011002</v>
      </c>
      <c r="B106" s="194" t="s">
        <v>59</v>
      </c>
      <c r="C106" s="195">
        <v>0</v>
      </c>
      <c r="D106" s="193"/>
    </row>
    <row r="107" spans="1:4" ht="20.100000000000001" customHeight="1">
      <c r="A107" s="190">
        <v>2011003</v>
      </c>
      <c r="B107" s="194" t="s">
        <v>60</v>
      </c>
      <c r="C107" s="195">
        <v>0</v>
      </c>
      <c r="D107" s="193"/>
    </row>
    <row r="108" spans="1:4" ht="20.100000000000001" customHeight="1">
      <c r="A108" s="190">
        <v>2011004</v>
      </c>
      <c r="B108" s="194" t="s">
        <v>121</v>
      </c>
      <c r="C108" s="195">
        <v>0</v>
      </c>
      <c r="D108" s="193"/>
    </row>
    <row r="109" spans="1:4" ht="20.100000000000001" customHeight="1">
      <c r="A109" s="190">
        <v>2011005</v>
      </c>
      <c r="B109" s="194" t="s">
        <v>122</v>
      </c>
      <c r="C109" s="195">
        <v>0</v>
      </c>
      <c r="D109" s="193"/>
    </row>
    <row r="110" spans="1:4" ht="20.100000000000001" customHeight="1">
      <c r="A110" s="190">
        <v>2011006</v>
      </c>
      <c r="B110" s="194" t="s">
        <v>123</v>
      </c>
      <c r="C110" s="195">
        <v>4</v>
      </c>
      <c r="D110" s="193"/>
    </row>
    <row r="111" spans="1:4" ht="20.100000000000001" customHeight="1">
      <c r="A111" s="190">
        <v>2011007</v>
      </c>
      <c r="B111" s="194" t="s">
        <v>124</v>
      </c>
      <c r="C111" s="195">
        <v>0</v>
      </c>
      <c r="D111" s="193"/>
    </row>
    <row r="112" spans="1:4" ht="20.100000000000001" customHeight="1">
      <c r="A112" s="190">
        <v>2011008</v>
      </c>
      <c r="B112" s="194" t="s">
        <v>125</v>
      </c>
      <c r="C112" s="195">
        <v>25</v>
      </c>
      <c r="D112" s="193"/>
    </row>
    <row r="113" spans="1:4" ht="20.100000000000001" customHeight="1">
      <c r="A113" s="190">
        <v>2011009</v>
      </c>
      <c r="B113" s="194" t="s">
        <v>126</v>
      </c>
      <c r="C113" s="195">
        <v>0</v>
      </c>
      <c r="D113" s="193"/>
    </row>
    <row r="114" spans="1:4" ht="20.100000000000001" customHeight="1">
      <c r="A114" s="190">
        <v>2011010</v>
      </c>
      <c r="B114" s="194" t="s">
        <v>127</v>
      </c>
      <c r="C114" s="195">
        <v>0</v>
      </c>
      <c r="D114" s="193"/>
    </row>
    <row r="115" spans="1:4" ht="20.100000000000001" customHeight="1">
      <c r="A115" s="190">
        <v>2011011</v>
      </c>
      <c r="B115" s="194" t="s">
        <v>128</v>
      </c>
      <c r="C115" s="195">
        <v>0</v>
      </c>
      <c r="D115" s="193"/>
    </row>
    <row r="116" spans="1:4" ht="20.100000000000001" customHeight="1">
      <c r="A116" s="190">
        <v>2011012</v>
      </c>
      <c r="B116" s="194" t="s">
        <v>129</v>
      </c>
      <c r="C116" s="195">
        <v>0</v>
      </c>
      <c r="D116" s="193"/>
    </row>
    <row r="117" spans="1:4" ht="20.100000000000001" customHeight="1">
      <c r="A117" s="190">
        <v>2011050</v>
      </c>
      <c r="B117" s="194" t="s">
        <v>67</v>
      </c>
      <c r="C117" s="195">
        <v>0</v>
      </c>
      <c r="D117" s="193"/>
    </row>
    <row r="118" spans="1:4" ht="20.100000000000001" customHeight="1">
      <c r="A118" s="190">
        <v>2011099</v>
      </c>
      <c r="B118" s="194" t="s">
        <v>130</v>
      </c>
      <c r="C118" s="192"/>
      <c r="D118" s="193"/>
    </row>
    <row r="119" spans="1:4" ht="20.100000000000001" customHeight="1">
      <c r="A119" s="190">
        <v>20111</v>
      </c>
      <c r="B119" s="191" t="s">
        <v>131</v>
      </c>
      <c r="C119" s="192">
        <f>SUM(C120:C127)</f>
        <v>445</v>
      </c>
      <c r="D119" s="193"/>
    </row>
    <row r="120" spans="1:4" ht="20.100000000000001" customHeight="1">
      <c r="A120" s="190">
        <v>2011101</v>
      </c>
      <c r="B120" s="194" t="s">
        <v>58</v>
      </c>
      <c r="C120" s="195">
        <v>225</v>
      </c>
      <c r="D120" s="193"/>
    </row>
    <row r="121" spans="1:4" ht="20.100000000000001" customHeight="1">
      <c r="A121" s="190">
        <v>2011102</v>
      </c>
      <c r="B121" s="194" t="s">
        <v>59</v>
      </c>
      <c r="C121" s="195">
        <v>0</v>
      </c>
      <c r="D121" s="193"/>
    </row>
    <row r="122" spans="1:4" ht="20.100000000000001" customHeight="1">
      <c r="A122" s="190">
        <v>2011103</v>
      </c>
      <c r="B122" s="194" t="s">
        <v>60</v>
      </c>
      <c r="C122" s="195">
        <v>0</v>
      </c>
      <c r="D122" s="193"/>
    </row>
    <row r="123" spans="1:4" ht="20.100000000000001" customHeight="1">
      <c r="A123" s="190">
        <v>2011104</v>
      </c>
      <c r="B123" s="194" t="s">
        <v>132</v>
      </c>
      <c r="C123" s="195">
        <v>0</v>
      </c>
      <c r="D123" s="193"/>
    </row>
    <row r="124" spans="1:4" ht="20.100000000000001" customHeight="1">
      <c r="A124" s="190">
        <v>2011105</v>
      </c>
      <c r="B124" s="194" t="s">
        <v>133</v>
      </c>
      <c r="C124" s="195">
        <v>0</v>
      </c>
      <c r="D124" s="193"/>
    </row>
    <row r="125" spans="1:4" ht="20.100000000000001" customHeight="1">
      <c r="A125" s="190">
        <v>2011106</v>
      </c>
      <c r="B125" s="194" t="s">
        <v>134</v>
      </c>
      <c r="C125" s="195">
        <v>0</v>
      </c>
      <c r="D125" s="193"/>
    </row>
    <row r="126" spans="1:4" ht="20.100000000000001" customHeight="1">
      <c r="A126" s="190">
        <v>2011150</v>
      </c>
      <c r="B126" s="194" t="s">
        <v>67</v>
      </c>
      <c r="C126" s="195">
        <v>0</v>
      </c>
      <c r="D126" s="193"/>
    </row>
    <row r="127" spans="1:4" ht="20.100000000000001" customHeight="1">
      <c r="A127" s="190">
        <v>2011199</v>
      </c>
      <c r="B127" s="194" t="s">
        <v>135</v>
      </c>
      <c r="C127" s="195">
        <v>220</v>
      </c>
      <c r="D127" s="193"/>
    </row>
    <row r="128" spans="1:4" ht="20.100000000000001" customHeight="1">
      <c r="A128" s="190">
        <v>20113</v>
      </c>
      <c r="B128" s="191" t="s">
        <v>136</v>
      </c>
      <c r="C128" s="192">
        <f>SUM(C129:C138)</f>
        <v>605</v>
      </c>
      <c r="D128" s="193"/>
    </row>
    <row r="129" spans="1:4" ht="20.100000000000001" customHeight="1">
      <c r="A129" s="190">
        <v>2011301</v>
      </c>
      <c r="B129" s="194" t="s">
        <v>58</v>
      </c>
      <c r="C129" s="195">
        <v>375</v>
      </c>
      <c r="D129" s="193"/>
    </row>
    <row r="130" spans="1:4" ht="20.100000000000001" customHeight="1">
      <c r="A130" s="190">
        <v>2011302</v>
      </c>
      <c r="B130" s="194" t="s">
        <v>59</v>
      </c>
      <c r="C130" s="195">
        <v>0</v>
      </c>
      <c r="D130" s="193"/>
    </row>
    <row r="131" spans="1:4" ht="20.100000000000001" customHeight="1">
      <c r="A131" s="190">
        <v>2011303</v>
      </c>
      <c r="B131" s="194" t="s">
        <v>60</v>
      </c>
      <c r="C131" s="195">
        <v>0</v>
      </c>
      <c r="D131" s="193"/>
    </row>
    <row r="132" spans="1:4" ht="20.100000000000001" customHeight="1">
      <c r="A132" s="190">
        <v>2011304</v>
      </c>
      <c r="B132" s="194" t="s">
        <v>137</v>
      </c>
      <c r="C132" s="195">
        <v>0</v>
      </c>
      <c r="D132" s="193"/>
    </row>
    <row r="133" spans="1:4" ht="20.100000000000001" customHeight="1">
      <c r="A133" s="190">
        <v>2011305</v>
      </c>
      <c r="B133" s="194" t="s">
        <v>138</v>
      </c>
      <c r="C133" s="195">
        <v>0</v>
      </c>
      <c r="D133" s="193"/>
    </row>
    <row r="134" spans="1:4" ht="20.100000000000001" customHeight="1">
      <c r="A134" s="190">
        <v>2011306</v>
      </c>
      <c r="B134" s="194" t="s">
        <v>139</v>
      </c>
      <c r="C134" s="195">
        <v>5</v>
      </c>
      <c r="D134" s="193"/>
    </row>
    <row r="135" spans="1:4" ht="20.100000000000001" customHeight="1">
      <c r="A135" s="190">
        <v>2011307</v>
      </c>
      <c r="B135" s="194" t="s">
        <v>140</v>
      </c>
      <c r="C135" s="195">
        <v>0</v>
      </c>
      <c r="D135" s="193"/>
    </row>
    <row r="136" spans="1:4" ht="20.100000000000001" customHeight="1">
      <c r="A136" s="190">
        <v>2011308</v>
      </c>
      <c r="B136" s="194" t="s">
        <v>141</v>
      </c>
      <c r="C136" s="195">
        <v>170</v>
      </c>
      <c r="D136" s="193"/>
    </row>
    <row r="137" spans="1:4" ht="20.100000000000001" customHeight="1">
      <c r="A137" s="190">
        <v>2011350</v>
      </c>
      <c r="B137" s="194" t="s">
        <v>67</v>
      </c>
      <c r="C137" s="195">
        <v>0</v>
      </c>
      <c r="D137" s="193"/>
    </row>
    <row r="138" spans="1:4" ht="20.100000000000001" customHeight="1">
      <c r="A138" s="190">
        <v>2011399</v>
      </c>
      <c r="B138" s="194" t="s">
        <v>142</v>
      </c>
      <c r="C138" s="195">
        <v>55</v>
      </c>
      <c r="D138" s="193"/>
    </row>
    <row r="139" spans="1:4" ht="20.100000000000001" customHeight="1">
      <c r="A139" s="190">
        <v>20114</v>
      </c>
      <c r="B139" s="191" t="s">
        <v>143</v>
      </c>
      <c r="C139" s="192">
        <f>SUM(C140:C150)</f>
        <v>27</v>
      </c>
      <c r="D139" s="193"/>
    </row>
    <row r="140" spans="1:4" ht="20.100000000000001" customHeight="1">
      <c r="A140" s="190">
        <v>2011401</v>
      </c>
      <c r="B140" s="194" t="s">
        <v>58</v>
      </c>
      <c r="C140" s="195">
        <v>0</v>
      </c>
      <c r="D140" s="193"/>
    </row>
    <row r="141" spans="1:4" ht="20.100000000000001" customHeight="1">
      <c r="A141" s="190">
        <v>2011402</v>
      </c>
      <c r="B141" s="194" t="s">
        <v>59</v>
      </c>
      <c r="C141" s="195">
        <v>0</v>
      </c>
      <c r="D141" s="193"/>
    </row>
    <row r="142" spans="1:4" ht="20.100000000000001" customHeight="1">
      <c r="A142" s="190">
        <v>2011403</v>
      </c>
      <c r="B142" s="194" t="s">
        <v>60</v>
      </c>
      <c r="C142" s="195">
        <v>12</v>
      </c>
      <c r="D142" s="193"/>
    </row>
    <row r="143" spans="1:4" ht="20.100000000000001" customHeight="1">
      <c r="A143" s="190">
        <v>2011404</v>
      </c>
      <c r="B143" s="194" t="s">
        <v>144</v>
      </c>
      <c r="C143" s="195">
        <v>0</v>
      </c>
      <c r="D143" s="193"/>
    </row>
    <row r="144" spans="1:4" ht="20.100000000000001" customHeight="1">
      <c r="A144" s="190">
        <v>2011405</v>
      </c>
      <c r="B144" s="194" t="s">
        <v>145</v>
      </c>
      <c r="C144" s="195">
        <v>15</v>
      </c>
      <c r="D144" s="193"/>
    </row>
    <row r="145" spans="1:4" ht="20.100000000000001" customHeight="1">
      <c r="A145" s="190">
        <v>2011406</v>
      </c>
      <c r="B145" s="194" t="s">
        <v>146</v>
      </c>
      <c r="C145" s="195">
        <v>0</v>
      </c>
      <c r="D145" s="193"/>
    </row>
    <row r="146" spans="1:4" ht="20.100000000000001" customHeight="1">
      <c r="A146" s="190">
        <v>2011407</v>
      </c>
      <c r="B146" s="194" t="s">
        <v>147</v>
      </c>
      <c r="C146" s="195">
        <v>0</v>
      </c>
      <c r="D146" s="193"/>
    </row>
    <row r="147" spans="1:4" ht="20.100000000000001" customHeight="1">
      <c r="A147" s="190">
        <v>2011408</v>
      </c>
      <c r="B147" s="194" t="s">
        <v>148</v>
      </c>
      <c r="C147" s="195">
        <v>0</v>
      </c>
      <c r="D147" s="193"/>
    </row>
    <row r="148" spans="1:4" ht="20.100000000000001" customHeight="1">
      <c r="A148" s="190">
        <v>2011409</v>
      </c>
      <c r="B148" s="194" t="s">
        <v>149</v>
      </c>
      <c r="C148" s="195">
        <v>0</v>
      </c>
      <c r="D148" s="193"/>
    </row>
    <row r="149" spans="1:4" ht="20.100000000000001" customHeight="1">
      <c r="A149" s="190">
        <v>2011450</v>
      </c>
      <c r="B149" s="194" t="s">
        <v>67</v>
      </c>
      <c r="C149" s="195">
        <v>0</v>
      </c>
      <c r="D149" s="193"/>
    </row>
    <row r="150" spans="1:4" ht="20.100000000000001" customHeight="1">
      <c r="A150" s="190">
        <v>2011499</v>
      </c>
      <c r="B150" s="194" t="s">
        <v>150</v>
      </c>
      <c r="C150" s="195">
        <v>0</v>
      </c>
      <c r="D150" s="193"/>
    </row>
    <row r="151" spans="1:4" ht="20.100000000000001" customHeight="1">
      <c r="A151" s="190">
        <v>20115</v>
      </c>
      <c r="B151" s="191" t="s">
        <v>151</v>
      </c>
      <c r="C151" s="192">
        <f>SUM(C152:C160)</f>
        <v>12</v>
      </c>
      <c r="D151" s="193"/>
    </row>
    <row r="152" spans="1:4" ht="20.100000000000001" customHeight="1">
      <c r="A152" s="190">
        <v>2011501</v>
      </c>
      <c r="B152" s="194" t="s">
        <v>58</v>
      </c>
      <c r="C152" s="195">
        <v>0</v>
      </c>
      <c r="D152" s="193"/>
    </row>
    <row r="153" spans="1:4" ht="20.100000000000001" customHeight="1">
      <c r="A153" s="190">
        <v>2011502</v>
      </c>
      <c r="B153" s="194" t="s">
        <v>59</v>
      </c>
      <c r="C153" s="195">
        <v>0</v>
      </c>
      <c r="D153" s="193"/>
    </row>
    <row r="154" spans="1:4" ht="20.100000000000001" customHeight="1">
      <c r="A154" s="190">
        <v>2011503</v>
      </c>
      <c r="B154" s="194" t="s">
        <v>60</v>
      </c>
      <c r="C154" s="195">
        <v>0</v>
      </c>
      <c r="D154" s="193"/>
    </row>
    <row r="155" spans="1:4" ht="20.100000000000001" customHeight="1">
      <c r="A155" s="190">
        <v>2011504</v>
      </c>
      <c r="B155" s="194" t="s">
        <v>152</v>
      </c>
      <c r="C155" s="195">
        <v>0</v>
      </c>
      <c r="D155" s="193"/>
    </row>
    <row r="156" spans="1:4" ht="20.100000000000001" customHeight="1">
      <c r="A156" s="190">
        <v>2011505</v>
      </c>
      <c r="B156" s="194" t="s">
        <v>153</v>
      </c>
      <c r="C156" s="195">
        <v>10</v>
      </c>
      <c r="D156" s="193"/>
    </row>
    <row r="157" spans="1:4" ht="20.100000000000001" customHeight="1">
      <c r="A157" s="190">
        <v>2011506</v>
      </c>
      <c r="B157" s="194" t="s">
        <v>154</v>
      </c>
      <c r="C157" s="195">
        <v>0</v>
      </c>
      <c r="D157" s="193"/>
    </row>
    <row r="158" spans="1:4" ht="20.100000000000001" customHeight="1">
      <c r="A158" s="190">
        <v>2011507</v>
      </c>
      <c r="B158" s="194" t="s">
        <v>101</v>
      </c>
      <c r="C158" s="195">
        <v>0</v>
      </c>
      <c r="D158" s="193"/>
    </row>
    <row r="159" spans="1:4" ht="20.100000000000001" customHeight="1">
      <c r="A159" s="190">
        <v>2011550</v>
      </c>
      <c r="B159" s="194" t="s">
        <v>67</v>
      </c>
      <c r="C159" s="195">
        <v>0</v>
      </c>
      <c r="D159" s="193"/>
    </row>
    <row r="160" spans="1:4" ht="20.100000000000001" customHeight="1">
      <c r="A160" s="190">
        <v>2011599</v>
      </c>
      <c r="B160" s="194" t="s">
        <v>155</v>
      </c>
      <c r="C160" s="195">
        <v>2</v>
      </c>
      <c r="D160" s="193"/>
    </row>
    <row r="161" spans="1:4" ht="20.100000000000001" customHeight="1">
      <c r="A161" s="190">
        <v>20117</v>
      </c>
      <c r="B161" s="191" t="s">
        <v>156</v>
      </c>
      <c r="C161" s="192">
        <f>SUM(C162:C173)</f>
        <v>32</v>
      </c>
      <c r="D161" s="193"/>
    </row>
    <row r="162" spans="1:4" ht="20.100000000000001" customHeight="1">
      <c r="A162" s="190">
        <v>2011701</v>
      </c>
      <c r="B162" s="194" t="s">
        <v>58</v>
      </c>
      <c r="C162" s="195">
        <v>0</v>
      </c>
      <c r="D162" s="193"/>
    </row>
    <row r="163" spans="1:4" ht="20.100000000000001" customHeight="1">
      <c r="A163" s="190">
        <v>2011702</v>
      </c>
      <c r="B163" s="194" t="s">
        <v>59</v>
      </c>
      <c r="C163" s="195">
        <v>0</v>
      </c>
      <c r="D163" s="193"/>
    </row>
    <row r="164" spans="1:4" ht="20.100000000000001" customHeight="1">
      <c r="A164" s="190">
        <v>2011703</v>
      </c>
      <c r="B164" s="194" t="s">
        <v>60</v>
      </c>
      <c r="C164" s="195">
        <v>0</v>
      </c>
      <c r="D164" s="193"/>
    </row>
    <row r="165" spans="1:4" ht="20.100000000000001" customHeight="1">
      <c r="A165" s="190">
        <v>2011704</v>
      </c>
      <c r="B165" s="194" t="s">
        <v>157</v>
      </c>
      <c r="C165" s="195">
        <v>0</v>
      </c>
      <c r="D165" s="193"/>
    </row>
    <row r="166" spans="1:4" ht="20.100000000000001" customHeight="1">
      <c r="A166" s="190">
        <v>2011705</v>
      </c>
      <c r="B166" s="194" t="s">
        <v>158</v>
      </c>
      <c r="C166" s="195">
        <v>0</v>
      </c>
      <c r="D166" s="193"/>
    </row>
    <row r="167" spans="1:4" ht="20.100000000000001" customHeight="1">
      <c r="A167" s="190">
        <v>2011706</v>
      </c>
      <c r="B167" s="194" t="s">
        <v>159</v>
      </c>
      <c r="C167" s="195">
        <v>5</v>
      </c>
      <c r="D167" s="193"/>
    </row>
    <row r="168" spans="1:4" ht="20.100000000000001" customHeight="1">
      <c r="A168" s="190">
        <v>2011707</v>
      </c>
      <c r="B168" s="194" t="s">
        <v>160</v>
      </c>
      <c r="C168" s="195">
        <v>0</v>
      </c>
      <c r="D168" s="193"/>
    </row>
    <row r="169" spans="1:4" ht="20.100000000000001" customHeight="1">
      <c r="A169" s="190">
        <v>2011708</v>
      </c>
      <c r="B169" s="194" t="s">
        <v>161</v>
      </c>
      <c r="C169" s="195">
        <v>0</v>
      </c>
      <c r="D169" s="193"/>
    </row>
    <row r="170" spans="1:4" ht="20.100000000000001" customHeight="1">
      <c r="A170" s="190">
        <v>2011709</v>
      </c>
      <c r="B170" s="194" t="s">
        <v>162</v>
      </c>
      <c r="C170" s="195">
        <v>25</v>
      </c>
      <c r="D170" s="193"/>
    </row>
    <row r="171" spans="1:4" ht="20.100000000000001" customHeight="1">
      <c r="A171" s="190">
        <v>2011710</v>
      </c>
      <c r="B171" s="194" t="s">
        <v>101</v>
      </c>
      <c r="C171" s="195">
        <v>0</v>
      </c>
      <c r="D171" s="193"/>
    </row>
    <row r="172" spans="1:4" ht="20.100000000000001" customHeight="1">
      <c r="A172" s="190">
        <v>2011750</v>
      </c>
      <c r="B172" s="194" t="s">
        <v>67</v>
      </c>
      <c r="C172" s="195">
        <v>0</v>
      </c>
      <c r="D172" s="193"/>
    </row>
    <row r="173" spans="1:4" ht="20.100000000000001" customHeight="1">
      <c r="A173" s="190">
        <v>2011799</v>
      </c>
      <c r="B173" s="194" t="s">
        <v>163</v>
      </c>
      <c r="C173" s="195">
        <v>2</v>
      </c>
      <c r="D173" s="193"/>
    </row>
    <row r="174" spans="1:4" ht="20.100000000000001" customHeight="1">
      <c r="A174" s="190">
        <v>20123</v>
      </c>
      <c r="B174" s="191" t="s">
        <v>164</v>
      </c>
      <c r="C174" s="192">
        <f>SUM(C175:C180)</f>
        <v>8</v>
      </c>
      <c r="D174" s="193"/>
    </row>
    <row r="175" spans="1:4" ht="20.100000000000001" customHeight="1">
      <c r="A175" s="190">
        <v>2012301</v>
      </c>
      <c r="B175" s="194" t="s">
        <v>58</v>
      </c>
      <c r="C175" s="195">
        <v>0</v>
      </c>
      <c r="D175" s="193"/>
    </row>
    <row r="176" spans="1:4" ht="20.100000000000001" customHeight="1">
      <c r="A176" s="190">
        <v>2012302</v>
      </c>
      <c r="B176" s="194" t="s">
        <v>59</v>
      </c>
      <c r="C176" s="195">
        <v>0</v>
      </c>
      <c r="D176" s="193"/>
    </row>
    <row r="177" spans="1:4" ht="20.100000000000001" customHeight="1">
      <c r="A177" s="190">
        <v>2012303</v>
      </c>
      <c r="B177" s="194" t="s">
        <v>60</v>
      </c>
      <c r="C177" s="195">
        <v>0</v>
      </c>
      <c r="D177" s="193"/>
    </row>
    <row r="178" spans="1:4" ht="20.100000000000001" customHeight="1">
      <c r="A178" s="190">
        <v>2012304</v>
      </c>
      <c r="B178" s="194" t="s">
        <v>165</v>
      </c>
      <c r="C178" s="195">
        <v>8</v>
      </c>
      <c r="D178" s="193"/>
    </row>
    <row r="179" spans="1:4" ht="20.100000000000001" customHeight="1">
      <c r="A179" s="190">
        <v>2012350</v>
      </c>
      <c r="B179" s="194" t="s">
        <v>67</v>
      </c>
      <c r="C179" s="195">
        <v>0</v>
      </c>
      <c r="D179" s="193"/>
    </row>
    <row r="180" spans="1:4" ht="20.100000000000001" customHeight="1">
      <c r="A180" s="190">
        <v>2012399</v>
      </c>
      <c r="B180" s="194" t="s">
        <v>166</v>
      </c>
      <c r="C180" s="192"/>
      <c r="D180" s="193"/>
    </row>
    <row r="181" spans="1:4" ht="20.100000000000001" customHeight="1">
      <c r="A181" s="190">
        <v>20124</v>
      </c>
      <c r="B181" s="191" t="s">
        <v>167</v>
      </c>
      <c r="C181" s="192">
        <f>SUM(C182:C187)</f>
        <v>19</v>
      </c>
      <c r="D181" s="193"/>
    </row>
    <row r="182" spans="1:4" ht="20.100000000000001" customHeight="1">
      <c r="A182" s="190">
        <v>2012401</v>
      </c>
      <c r="B182" s="194" t="s">
        <v>58</v>
      </c>
      <c r="C182" s="195">
        <v>0</v>
      </c>
      <c r="D182" s="193"/>
    </row>
    <row r="183" spans="1:4" ht="20.100000000000001" customHeight="1">
      <c r="A183" s="190">
        <v>2012402</v>
      </c>
      <c r="B183" s="194" t="s">
        <v>59</v>
      </c>
      <c r="C183" s="195">
        <v>1</v>
      </c>
      <c r="D183" s="193"/>
    </row>
    <row r="184" spans="1:4" ht="20.100000000000001" customHeight="1">
      <c r="A184" s="190">
        <v>2012403</v>
      </c>
      <c r="B184" s="194" t="s">
        <v>60</v>
      </c>
      <c r="C184" s="195">
        <v>0</v>
      </c>
      <c r="D184" s="193"/>
    </row>
    <row r="185" spans="1:4" ht="20.100000000000001" customHeight="1">
      <c r="A185" s="190">
        <v>2012404</v>
      </c>
      <c r="B185" s="194" t="s">
        <v>168</v>
      </c>
      <c r="C185" s="195">
        <v>16</v>
      </c>
      <c r="D185" s="193"/>
    </row>
    <row r="186" spans="1:4" ht="20.100000000000001" customHeight="1">
      <c r="A186" s="190">
        <v>2012450</v>
      </c>
      <c r="B186" s="194" t="s">
        <v>67</v>
      </c>
      <c r="C186" s="195">
        <v>0</v>
      </c>
      <c r="D186" s="193"/>
    </row>
    <row r="187" spans="1:4" ht="20.100000000000001" customHeight="1">
      <c r="A187" s="190">
        <v>2012499</v>
      </c>
      <c r="B187" s="194" t="s">
        <v>169</v>
      </c>
      <c r="C187" s="195">
        <v>2</v>
      </c>
      <c r="D187" s="193"/>
    </row>
    <row r="188" spans="1:4" ht="20.100000000000001" customHeight="1">
      <c r="A188" s="190">
        <v>20125</v>
      </c>
      <c r="B188" s="191" t="s">
        <v>170</v>
      </c>
      <c r="C188" s="192">
        <f>SUM(C189:C196)</f>
        <v>14</v>
      </c>
      <c r="D188" s="193"/>
    </row>
    <row r="189" spans="1:4" ht="20.100000000000001" customHeight="1">
      <c r="A189" s="190">
        <v>2012501</v>
      </c>
      <c r="B189" s="194" t="s">
        <v>58</v>
      </c>
      <c r="C189" s="195">
        <v>0</v>
      </c>
      <c r="D189" s="193"/>
    </row>
    <row r="190" spans="1:4" ht="20.100000000000001" customHeight="1">
      <c r="A190" s="190">
        <v>2012502</v>
      </c>
      <c r="B190" s="194" t="s">
        <v>59</v>
      </c>
      <c r="C190" s="195">
        <v>0</v>
      </c>
      <c r="D190" s="193"/>
    </row>
    <row r="191" spans="1:4" ht="20.100000000000001" customHeight="1">
      <c r="A191" s="190">
        <v>2012503</v>
      </c>
      <c r="B191" s="194" t="s">
        <v>60</v>
      </c>
      <c r="C191" s="195">
        <v>0</v>
      </c>
      <c r="D191" s="193"/>
    </row>
    <row r="192" spans="1:4" ht="20.100000000000001" customHeight="1">
      <c r="A192" s="190">
        <v>2012504</v>
      </c>
      <c r="B192" s="194" t="s">
        <v>171</v>
      </c>
      <c r="C192" s="195">
        <v>0</v>
      </c>
      <c r="D192" s="193"/>
    </row>
    <row r="193" spans="1:4" ht="20.100000000000001" customHeight="1">
      <c r="A193" s="190">
        <v>2012505</v>
      </c>
      <c r="B193" s="194" t="s">
        <v>172</v>
      </c>
      <c r="C193" s="195">
        <v>4</v>
      </c>
      <c r="D193" s="193"/>
    </row>
    <row r="194" spans="1:4" ht="20.100000000000001" customHeight="1">
      <c r="A194" s="190">
        <v>2012506</v>
      </c>
      <c r="B194" s="194" t="s">
        <v>173</v>
      </c>
      <c r="C194" s="195">
        <v>10</v>
      </c>
      <c r="D194" s="193"/>
    </row>
    <row r="195" spans="1:4" ht="20.100000000000001" customHeight="1">
      <c r="A195" s="190">
        <v>2012550</v>
      </c>
      <c r="B195" s="194" t="s">
        <v>67</v>
      </c>
      <c r="C195" s="195">
        <v>0</v>
      </c>
      <c r="D195" s="193"/>
    </row>
    <row r="196" spans="1:4" ht="20.100000000000001" customHeight="1">
      <c r="A196" s="190">
        <v>2012599</v>
      </c>
      <c r="B196" s="194" t="s">
        <v>174</v>
      </c>
      <c r="C196" s="195">
        <v>0</v>
      </c>
      <c r="D196" s="193"/>
    </row>
    <row r="197" spans="1:4" ht="20.100000000000001" customHeight="1">
      <c r="A197" s="190">
        <v>20126</v>
      </c>
      <c r="B197" s="191" t="s">
        <v>175</v>
      </c>
      <c r="C197" s="192">
        <f>SUM(C198:C202)</f>
        <v>109</v>
      </c>
      <c r="D197" s="193"/>
    </row>
    <row r="198" spans="1:4" ht="20.100000000000001" customHeight="1">
      <c r="A198" s="190">
        <v>2012601</v>
      </c>
      <c r="B198" s="194" t="s">
        <v>58</v>
      </c>
      <c r="C198" s="195">
        <v>80</v>
      </c>
      <c r="D198" s="193"/>
    </row>
    <row r="199" spans="1:4" ht="20.100000000000001" customHeight="1">
      <c r="A199" s="190">
        <v>2012602</v>
      </c>
      <c r="B199" s="194" t="s">
        <v>59</v>
      </c>
      <c r="C199" s="195">
        <v>0</v>
      </c>
      <c r="D199" s="193"/>
    </row>
    <row r="200" spans="1:4" ht="20.100000000000001" customHeight="1">
      <c r="A200" s="190">
        <v>2012603</v>
      </c>
      <c r="B200" s="194" t="s">
        <v>60</v>
      </c>
      <c r="C200" s="195">
        <v>0</v>
      </c>
      <c r="D200" s="193"/>
    </row>
    <row r="201" spans="1:4" ht="20.100000000000001" customHeight="1">
      <c r="A201" s="190">
        <v>2012604</v>
      </c>
      <c r="B201" s="194" t="s">
        <v>176</v>
      </c>
      <c r="C201" s="195">
        <v>25</v>
      </c>
      <c r="D201" s="193"/>
    </row>
    <row r="202" spans="1:4" ht="20.100000000000001" customHeight="1">
      <c r="A202" s="190">
        <v>2012699</v>
      </c>
      <c r="B202" s="194" t="s">
        <v>177</v>
      </c>
      <c r="C202" s="195">
        <v>4</v>
      </c>
      <c r="D202" s="193"/>
    </row>
    <row r="203" spans="1:4" ht="20.100000000000001" customHeight="1">
      <c r="A203" s="190">
        <v>20128</v>
      </c>
      <c r="B203" s="191" t="s">
        <v>178</v>
      </c>
      <c r="C203" s="192">
        <f>SUM(C204:C209)</f>
        <v>81</v>
      </c>
      <c r="D203" s="193"/>
    </row>
    <row r="204" spans="1:4" ht="20.100000000000001" customHeight="1">
      <c r="A204" s="190">
        <v>2012801</v>
      </c>
      <c r="B204" s="194" t="s">
        <v>58</v>
      </c>
      <c r="C204" s="195">
        <v>50</v>
      </c>
      <c r="D204" s="193"/>
    </row>
    <row r="205" spans="1:4" ht="20.100000000000001" customHeight="1">
      <c r="A205" s="190">
        <v>2012802</v>
      </c>
      <c r="B205" s="194" t="s">
        <v>59</v>
      </c>
      <c r="C205" s="195">
        <v>6</v>
      </c>
      <c r="D205" s="193"/>
    </row>
    <row r="206" spans="1:4" ht="20.100000000000001" customHeight="1">
      <c r="A206" s="190">
        <v>2012803</v>
      </c>
      <c r="B206" s="194" t="s">
        <v>60</v>
      </c>
      <c r="C206" s="195">
        <v>0</v>
      </c>
      <c r="D206" s="193"/>
    </row>
    <row r="207" spans="1:4" ht="20.100000000000001" customHeight="1">
      <c r="A207" s="190">
        <v>2012804</v>
      </c>
      <c r="B207" s="194" t="s">
        <v>72</v>
      </c>
      <c r="C207" s="195">
        <v>0</v>
      </c>
      <c r="D207" s="193"/>
    </row>
    <row r="208" spans="1:4" ht="20.100000000000001" customHeight="1">
      <c r="A208" s="190">
        <v>2012850</v>
      </c>
      <c r="B208" s="194" t="s">
        <v>67</v>
      </c>
      <c r="C208" s="195">
        <v>0</v>
      </c>
      <c r="D208" s="193"/>
    </row>
    <row r="209" spans="1:4" ht="20.100000000000001" customHeight="1">
      <c r="A209" s="190">
        <v>2012899</v>
      </c>
      <c r="B209" s="194" t="s">
        <v>179</v>
      </c>
      <c r="C209" s="195">
        <v>25</v>
      </c>
      <c r="D209" s="193"/>
    </row>
    <row r="210" spans="1:4" ht="20.100000000000001" customHeight="1">
      <c r="A210" s="190">
        <v>20129</v>
      </c>
      <c r="B210" s="191" t="s">
        <v>180</v>
      </c>
      <c r="C210" s="192">
        <f>SUM(C211:C217)</f>
        <v>262</v>
      </c>
      <c r="D210" s="193"/>
    </row>
    <row r="211" spans="1:4" ht="20.100000000000001" customHeight="1">
      <c r="A211" s="190">
        <v>2012901</v>
      </c>
      <c r="B211" s="194" t="s">
        <v>58</v>
      </c>
      <c r="C211" s="195">
        <v>132</v>
      </c>
      <c r="D211" s="193"/>
    </row>
    <row r="212" spans="1:4" ht="20.100000000000001" customHeight="1">
      <c r="A212" s="190">
        <v>2012902</v>
      </c>
      <c r="B212" s="194" t="s">
        <v>59</v>
      </c>
      <c r="C212" s="195">
        <v>70</v>
      </c>
      <c r="D212" s="193"/>
    </row>
    <row r="213" spans="1:4" ht="20.100000000000001" customHeight="1">
      <c r="A213" s="190">
        <v>2012903</v>
      </c>
      <c r="B213" s="194" t="s">
        <v>60</v>
      </c>
      <c r="C213" s="195">
        <v>0</v>
      </c>
      <c r="D213" s="193"/>
    </row>
    <row r="214" spans="1:4" ht="20.100000000000001" customHeight="1">
      <c r="A214" s="190">
        <v>2012904</v>
      </c>
      <c r="B214" s="194" t="s">
        <v>181</v>
      </c>
      <c r="C214" s="195">
        <v>0</v>
      </c>
      <c r="D214" s="193"/>
    </row>
    <row r="215" spans="1:4" ht="20.100000000000001" customHeight="1">
      <c r="A215" s="190">
        <v>2012905</v>
      </c>
      <c r="B215" s="194" t="s">
        <v>182</v>
      </c>
      <c r="C215" s="195">
        <v>0</v>
      </c>
      <c r="D215" s="193"/>
    </row>
    <row r="216" spans="1:4" ht="20.100000000000001" customHeight="1">
      <c r="A216" s="190">
        <v>2012950</v>
      </c>
      <c r="B216" s="194" t="s">
        <v>67</v>
      </c>
      <c r="C216" s="195">
        <v>5</v>
      </c>
      <c r="D216" s="193"/>
    </row>
    <row r="217" spans="1:4" ht="20.100000000000001" customHeight="1">
      <c r="A217" s="190">
        <v>2012999</v>
      </c>
      <c r="B217" s="194" t="s">
        <v>183</v>
      </c>
      <c r="C217" s="195">
        <v>55</v>
      </c>
      <c r="D217" s="193"/>
    </row>
    <row r="218" spans="1:4" ht="20.100000000000001" customHeight="1">
      <c r="A218" s="190">
        <v>20131</v>
      </c>
      <c r="B218" s="191" t="s">
        <v>184</v>
      </c>
      <c r="C218" s="192">
        <f>SUM(C219:C224)</f>
        <v>1191</v>
      </c>
      <c r="D218" s="193"/>
    </row>
    <row r="219" spans="1:4" ht="20.100000000000001" customHeight="1">
      <c r="A219" s="190">
        <v>2013101</v>
      </c>
      <c r="B219" s="194" t="s">
        <v>58</v>
      </c>
      <c r="C219" s="195">
        <v>420</v>
      </c>
      <c r="D219" s="193"/>
    </row>
    <row r="220" spans="1:4" ht="20.100000000000001" customHeight="1">
      <c r="A220" s="190">
        <v>2013102</v>
      </c>
      <c r="B220" s="194" t="s">
        <v>59</v>
      </c>
      <c r="C220" s="195">
        <v>125</v>
      </c>
      <c r="D220" s="193"/>
    </row>
    <row r="221" spans="1:4" ht="20.100000000000001" customHeight="1">
      <c r="A221" s="190">
        <v>2013103</v>
      </c>
      <c r="B221" s="194" t="s">
        <v>60</v>
      </c>
      <c r="C221" s="195">
        <v>0</v>
      </c>
      <c r="D221" s="193"/>
    </row>
    <row r="222" spans="1:4" ht="20.100000000000001" customHeight="1">
      <c r="A222" s="190">
        <v>2013105</v>
      </c>
      <c r="B222" s="194" t="s">
        <v>185</v>
      </c>
      <c r="C222" s="195">
        <v>536</v>
      </c>
      <c r="D222" s="193"/>
    </row>
    <row r="223" spans="1:4" ht="20.100000000000001" customHeight="1">
      <c r="A223" s="190">
        <v>2013150</v>
      </c>
      <c r="B223" s="194" t="s">
        <v>67</v>
      </c>
      <c r="C223" s="195">
        <v>0</v>
      </c>
      <c r="D223" s="193"/>
    </row>
    <row r="224" spans="1:4" ht="20.100000000000001" customHeight="1">
      <c r="A224" s="190">
        <v>2013199</v>
      </c>
      <c r="B224" s="194" t="s">
        <v>186</v>
      </c>
      <c r="C224" s="195">
        <v>110</v>
      </c>
      <c r="D224" s="193"/>
    </row>
    <row r="225" spans="1:4" ht="20.100000000000001" customHeight="1">
      <c r="A225" s="190">
        <v>20132</v>
      </c>
      <c r="B225" s="191" t="s">
        <v>187</v>
      </c>
      <c r="C225" s="192">
        <f>SUM(C226:C230)</f>
        <v>221</v>
      </c>
      <c r="D225" s="193"/>
    </row>
    <row r="226" spans="1:4" ht="20.100000000000001" customHeight="1">
      <c r="A226" s="190">
        <v>2013201</v>
      </c>
      <c r="B226" s="194" t="s">
        <v>58</v>
      </c>
      <c r="C226" s="195">
        <v>120</v>
      </c>
      <c r="D226" s="193"/>
    </row>
    <row r="227" spans="1:4" ht="20.100000000000001" customHeight="1">
      <c r="A227" s="190">
        <v>2013202</v>
      </c>
      <c r="B227" s="194" t="s">
        <v>59</v>
      </c>
      <c r="C227" s="195">
        <v>5</v>
      </c>
      <c r="D227" s="193"/>
    </row>
    <row r="228" spans="1:4" ht="20.100000000000001" customHeight="1">
      <c r="A228" s="190">
        <v>2013203</v>
      </c>
      <c r="B228" s="194" t="s">
        <v>60</v>
      </c>
      <c r="C228" s="195">
        <v>0</v>
      </c>
      <c r="D228" s="193"/>
    </row>
    <row r="229" spans="1:4" ht="20.100000000000001" customHeight="1">
      <c r="A229" s="190">
        <v>2013250</v>
      </c>
      <c r="B229" s="194" t="s">
        <v>67</v>
      </c>
      <c r="C229" s="195">
        <v>0</v>
      </c>
      <c r="D229" s="193"/>
    </row>
    <row r="230" spans="1:4" ht="20.100000000000001" customHeight="1">
      <c r="A230" s="190">
        <v>2013299</v>
      </c>
      <c r="B230" s="194" t="s">
        <v>188</v>
      </c>
      <c r="C230" s="195">
        <v>96</v>
      </c>
      <c r="D230" s="193"/>
    </row>
    <row r="231" spans="1:4" ht="20.100000000000001" customHeight="1">
      <c r="A231" s="190">
        <v>20133</v>
      </c>
      <c r="B231" s="191" t="s">
        <v>189</v>
      </c>
      <c r="C231" s="192">
        <f>SUM(C232:C236)</f>
        <v>232</v>
      </c>
      <c r="D231" s="193"/>
    </row>
    <row r="232" spans="1:4" ht="20.100000000000001" customHeight="1">
      <c r="A232" s="190">
        <v>2013301</v>
      </c>
      <c r="B232" s="194" t="s">
        <v>58</v>
      </c>
      <c r="C232" s="195">
        <v>101</v>
      </c>
      <c r="D232" s="193"/>
    </row>
    <row r="233" spans="1:4" ht="20.100000000000001" customHeight="1">
      <c r="A233" s="190">
        <v>2013302</v>
      </c>
      <c r="B233" s="194" t="s">
        <v>59</v>
      </c>
      <c r="C233" s="195">
        <v>0</v>
      </c>
      <c r="D233" s="193"/>
    </row>
    <row r="234" spans="1:4" ht="20.100000000000001" customHeight="1">
      <c r="A234" s="190">
        <v>2013303</v>
      </c>
      <c r="B234" s="194" t="s">
        <v>60</v>
      </c>
      <c r="C234" s="195">
        <v>0</v>
      </c>
      <c r="D234" s="193"/>
    </row>
    <row r="235" spans="1:4" ht="20.100000000000001" customHeight="1">
      <c r="A235" s="190">
        <v>2013350</v>
      </c>
      <c r="B235" s="194" t="s">
        <v>67</v>
      </c>
      <c r="C235" s="195">
        <v>0</v>
      </c>
      <c r="D235" s="193"/>
    </row>
    <row r="236" spans="1:4" ht="20.100000000000001" customHeight="1">
      <c r="A236" s="190">
        <v>2013399</v>
      </c>
      <c r="B236" s="194" t="s">
        <v>190</v>
      </c>
      <c r="C236" s="195">
        <v>131</v>
      </c>
      <c r="D236" s="193"/>
    </row>
    <row r="237" spans="1:4" ht="20.100000000000001" customHeight="1">
      <c r="A237" s="190">
        <v>20134</v>
      </c>
      <c r="B237" s="191" t="s">
        <v>191</v>
      </c>
      <c r="C237" s="192">
        <f>SUM(C238:C242)</f>
        <v>217</v>
      </c>
      <c r="D237" s="193"/>
    </row>
    <row r="238" spans="1:4" ht="20.100000000000001" customHeight="1">
      <c r="A238" s="190">
        <v>2013401</v>
      </c>
      <c r="B238" s="194" t="s">
        <v>58</v>
      </c>
      <c r="C238" s="195">
        <v>175</v>
      </c>
      <c r="D238" s="193"/>
    </row>
    <row r="239" spans="1:4" ht="20.100000000000001" customHeight="1">
      <c r="A239" s="190">
        <v>2013402</v>
      </c>
      <c r="B239" s="194" t="s">
        <v>59</v>
      </c>
      <c r="C239" s="195">
        <v>12</v>
      </c>
      <c r="D239" s="193"/>
    </row>
    <row r="240" spans="1:4" ht="20.100000000000001" customHeight="1">
      <c r="A240" s="190">
        <v>2013403</v>
      </c>
      <c r="B240" s="194" t="s">
        <v>60</v>
      </c>
      <c r="C240" s="195">
        <v>0</v>
      </c>
      <c r="D240" s="193"/>
    </row>
    <row r="241" spans="1:4" ht="20.100000000000001" customHeight="1">
      <c r="A241" s="190">
        <v>2013450</v>
      </c>
      <c r="B241" s="194" t="s">
        <v>67</v>
      </c>
      <c r="C241" s="195">
        <v>0</v>
      </c>
      <c r="D241" s="193"/>
    </row>
    <row r="242" spans="1:4" ht="20.100000000000001" customHeight="1">
      <c r="A242" s="190">
        <v>2013499</v>
      </c>
      <c r="B242" s="194" t="s">
        <v>192</v>
      </c>
      <c r="C242" s="195">
        <v>30</v>
      </c>
      <c r="D242" s="193"/>
    </row>
    <row r="243" spans="1:4" ht="20.100000000000001" customHeight="1">
      <c r="A243" s="190">
        <v>20135</v>
      </c>
      <c r="B243" s="191" t="s">
        <v>193</v>
      </c>
      <c r="C243" s="192">
        <f>SUM(C244:C248)</f>
        <v>0</v>
      </c>
      <c r="D243" s="193"/>
    </row>
    <row r="244" spans="1:4" ht="20.100000000000001" customHeight="1">
      <c r="A244" s="190">
        <v>2013501</v>
      </c>
      <c r="B244" s="194" t="s">
        <v>58</v>
      </c>
      <c r="C244" s="192"/>
      <c r="D244" s="193"/>
    </row>
    <row r="245" spans="1:4" ht="20.100000000000001" customHeight="1">
      <c r="A245" s="190">
        <v>2013502</v>
      </c>
      <c r="B245" s="194" t="s">
        <v>59</v>
      </c>
      <c r="C245" s="192"/>
      <c r="D245" s="193"/>
    </row>
    <row r="246" spans="1:4" ht="20.100000000000001" customHeight="1">
      <c r="A246" s="190">
        <v>2013503</v>
      </c>
      <c r="B246" s="194" t="s">
        <v>60</v>
      </c>
      <c r="C246" s="192"/>
      <c r="D246" s="193"/>
    </row>
    <row r="247" spans="1:4" ht="20.100000000000001" customHeight="1">
      <c r="A247" s="190">
        <v>2013550</v>
      </c>
      <c r="B247" s="194" t="s">
        <v>67</v>
      </c>
      <c r="C247" s="192"/>
      <c r="D247" s="193"/>
    </row>
    <row r="248" spans="1:4" ht="20.100000000000001" customHeight="1">
      <c r="A248" s="190">
        <v>2013599</v>
      </c>
      <c r="B248" s="194" t="s">
        <v>194</v>
      </c>
      <c r="C248" s="192"/>
      <c r="D248" s="193"/>
    </row>
    <row r="249" spans="1:4" ht="20.100000000000001" customHeight="1">
      <c r="A249" s="190">
        <v>20136</v>
      </c>
      <c r="B249" s="191" t="s">
        <v>195</v>
      </c>
      <c r="C249" s="192">
        <f>SUM(C250:C254)</f>
        <v>40</v>
      </c>
      <c r="D249" s="193"/>
    </row>
    <row r="250" spans="1:4" ht="20.100000000000001" customHeight="1">
      <c r="A250" s="190">
        <v>2013601</v>
      </c>
      <c r="B250" s="194" t="s">
        <v>58</v>
      </c>
      <c r="C250" s="192"/>
      <c r="D250" s="193"/>
    </row>
    <row r="251" spans="1:4" ht="20.100000000000001" customHeight="1">
      <c r="A251" s="190">
        <v>2013602</v>
      </c>
      <c r="B251" s="194" t="s">
        <v>59</v>
      </c>
      <c r="C251" s="192"/>
      <c r="D251" s="193"/>
    </row>
    <row r="252" spans="1:4" ht="20.100000000000001" customHeight="1">
      <c r="A252" s="190">
        <v>2013603</v>
      </c>
      <c r="B252" s="194" t="s">
        <v>60</v>
      </c>
      <c r="C252" s="192"/>
      <c r="D252" s="193"/>
    </row>
    <row r="253" spans="1:4" ht="20.100000000000001" customHeight="1">
      <c r="A253" s="190">
        <v>2013650</v>
      </c>
      <c r="B253" s="194" t="s">
        <v>67</v>
      </c>
      <c r="C253" s="192"/>
      <c r="D253" s="193"/>
    </row>
    <row r="254" spans="1:4" ht="20.100000000000001" customHeight="1">
      <c r="A254" s="190">
        <v>2013699</v>
      </c>
      <c r="B254" s="194" t="s">
        <v>196</v>
      </c>
      <c r="C254" s="192">
        <v>40</v>
      </c>
      <c r="D254" s="193"/>
    </row>
    <row r="255" spans="1:4" ht="20.100000000000001" customHeight="1">
      <c r="A255" s="190">
        <v>20199</v>
      </c>
      <c r="B255" s="191" t="s">
        <v>197</v>
      </c>
      <c r="C255" s="192">
        <f>SUM(C256:C257)</f>
        <v>3650</v>
      </c>
      <c r="D255" s="193"/>
    </row>
    <row r="256" spans="1:4" ht="20.100000000000001" customHeight="1">
      <c r="A256" s="190">
        <v>2019901</v>
      </c>
      <c r="B256" s="194" t="s">
        <v>198</v>
      </c>
      <c r="C256" s="192"/>
      <c r="D256" s="193"/>
    </row>
    <row r="257" spans="1:4" ht="20.100000000000001" customHeight="1">
      <c r="A257" s="190">
        <v>2019999</v>
      </c>
      <c r="B257" s="194" t="s">
        <v>199</v>
      </c>
      <c r="C257" s="192">
        <f>5000-1350</f>
        <v>3650</v>
      </c>
      <c r="D257" s="193"/>
    </row>
    <row r="258" spans="1:4" ht="20.100000000000001" customHeight="1">
      <c r="A258" s="190">
        <v>202</v>
      </c>
      <c r="B258" s="191" t="s">
        <v>200</v>
      </c>
      <c r="C258" s="192">
        <f>C259+C266+C269+C276+C282+C286+C288+C293</f>
        <v>0</v>
      </c>
      <c r="D258" s="193"/>
    </row>
    <row r="259" spans="1:4" ht="20.100000000000001" customHeight="1">
      <c r="A259" s="190">
        <v>20201</v>
      </c>
      <c r="B259" s="191" t="s">
        <v>201</v>
      </c>
      <c r="C259" s="192">
        <f>SUM(C260:C265)</f>
        <v>0</v>
      </c>
      <c r="D259" s="193"/>
    </row>
    <row r="260" spans="1:4" ht="20.100000000000001" customHeight="1">
      <c r="A260" s="190">
        <v>2020101</v>
      </c>
      <c r="B260" s="194" t="s">
        <v>58</v>
      </c>
      <c r="C260" s="192"/>
      <c r="D260" s="193"/>
    </row>
    <row r="261" spans="1:4" ht="20.100000000000001" customHeight="1">
      <c r="A261" s="190">
        <v>2020102</v>
      </c>
      <c r="B261" s="194" t="s">
        <v>59</v>
      </c>
      <c r="C261" s="192"/>
      <c r="D261" s="193"/>
    </row>
    <row r="262" spans="1:4" ht="20.100000000000001" customHeight="1">
      <c r="A262" s="190">
        <v>2020103</v>
      </c>
      <c r="B262" s="194" t="s">
        <v>60</v>
      </c>
      <c r="C262" s="192"/>
      <c r="D262" s="193"/>
    </row>
    <row r="263" spans="1:4" ht="20.100000000000001" customHeight="1">
      <c r="A263" s="190">
        <v>2020104</v>
      </c>
      <c r="B263" s="194" t="s">
        <v>185</v>
      </c>
      <c r="C263" s="192"/>
      <c r="D263" s="193"/>
    </row>
    <row r="264" spans="1:4" ht="20.100000000000001" customHeight="1">
      <c r="A264" s="190">
        <v>2020150</v>
      </c>
      <c r="B264" s="194" t="s">
        <v>67</v>
      </c>
      <c r="C264" s="192"/>
      <c r="D264" s="193"/>
    </row>
    <row r="265" spans="1:4" ht="20.100000000000001" customHeight="1">
      <c r="A265" s="190">
        <v>2020199</v>
      </c>
      <c r="B265" s="194" t="s">
        <v>202</v>
      </c>
      <c r="C265" s="192"/>
      <c r="D265" s="193"/>
    </row>
    <row r="266" spans="1:4" ht="20.100000000000001" customHeight="1">
      <c r="A266" s="190">
        <v>20202</v>
      </c>
      <c r="B266" s="191" t="s">
        <v>203</v>
      </c>
      <c r="C266" s="192">
        <f>SUM(C267:C268)</f>
        <v>0</v>
      </c>
      <c r="D266" s="193"/>
    </row>
    <row r="267" spans="1:4" ht="20.100000000000001" customHeight="1">
      <c r="A267" s="190">
        <v>2020201</v>
      </c>
      <c r="B267" s="194" t="s">
        <v>204</v>
      </c>
      <c r="C267" s="192"/>
      <c r="D267" s="193"/>
    </row>
    <row r="268" spans="1:4" ht="20.100000000000001" customHeight="1">
      <c r="A268" s="190">
        <v>2020202</v>
      </c>
      <c r="B268" s="194" t="s">
        <v>205</v>
      </c>
      <c r="C268" s="192"/>
      <c r="D268" s="193"/>
    </row>
    <row r="269" spans="1:4" ht="20.100000000000001" customHeight="1">
      <c r="A269" s="190">
        <v>20203</v>
      </c>
      <c r="B269" s="191" t="s">
        <v>206</v>
      </c>
      <c r="C269" s="192">
        <f>SUM(C270:C275)</f>
        <v>0</v>
      </c>
      <c r="D269" s="193"/>
    </row>
    <row r="270" spans="1:4" ht="20.100000000000001" customHeight="1">
      <c r="A270" s="190">
        <v>2020301</v>
      </c>
      <c r="B270" s="194" t="s">
        <v>207</v>
      </c>
      <c r="C270" s="192"/>
      <c r="D270" s="193"/>
    </row>
    <row r="271" spans="1:4" ht="20.100000000000001" customHeight="1">
      <c r="A271" s="190">
        <v>2020302</v>
      </c>
      <c r="B271" s="194" t="s">
        <v>208</v>
      </c>
      <c r="C271" s="192"/>
      <c r="D271" s="193"/>
    </row>
    <row r="272" spans="1:4" ht="20.100000000000001" customHeight="1">
      <c r="A272" s="190">
        <v>2020303</v>
      </c>
      <c r="B272" s="194" t="s">
        <v>209</v>
      </c>
      <c r="C272" s="192"/>
      <c r="D272" s="193"/>
    </row>
    <row r="273" spans="1:4" ht="20.100000000000001" customHeight="1">
      <c r="A273" s="190">
        <v>2020304</v>
      </c>
      <c r="B273" s="194" t="s">
        <v>210</v>
      </c>
      <c r="C273" s="192"/>
      <c r="D273" s="193"/>
    </row>
    <row r="274" spans="1:4" ht="20.100000000000001" customHeight="1">
      <c r="A274" s="190">
        <v>2020305</v>
      </c>
      <c r="B274" s="194" t="s">
        <v>211</v>
      </c>
      <c r="C274" s="192"/>
      <c r="D274" s="193"/>
    </row>
    <row r="275" spans="1:4" ht="20.100000000000001" customHeight="1">
      <c r="A275" s="190">
        <v>2020399</v>
      </c>
      <c r="B275" s="194" t="s">
        <v>212</v>
      </c>
      <c r="C275" s="192"/>
      <c r="D275" s="193"/>
    </row>
    <row r="276" spans="1:4" ht="20.100000000000001" customHeight="1">
      <c r="A276" s="190">
        <v>20204</v>
      </c>
      <c r="B276" s="191" t="s">
        <v>213</v>
      </c>
      <c r="C276" s="192">
        <f>SUM(C277:C281)</f>
        <v>0</v>
      </c>
      <c r="D276" s="193"/>
    </row>
    <row r="277" spans="1:4" ht="20.100000000000001" customHeight="1">
      <c r="A277" s="190">
        <v>2020401</v>
      </c>
      <c r="B277" s="194" t="s">
        <v>214</v>
      </c>
      <c r="C277" s="192"/>
      <c r="D277" s="193"/>
    </row>
    <row r="278" spans="1:4" ht="20.100000000000001" customHeight="1">
      <c r="A278" s="190">
        <v>2020402</v>
      </c>
      <c r="B278" s="194" t="s">
        <v>215</v>
      </c>
      <c r="C278" s="192"/>
      <c r="D278" s="193"/>
    </row>
    <row r="279" spans="1:4" ht="20.100000000000001" customHeight="1">
      <c r="A279" s="190">
        <v>2020403</v>
      </c>
      <c r="B279" s="194" t="s">
        <v>216</v>
      </c>
      <c r="C279" s="192"/>
      <c r="D279" s="193"/>
    </row>
    <row r="280" spans="1:4" ht="20.100000000000001" customHeight="1">
      <c r="A280" s="190">
        <v>2020404</v>
      </c>
      <c r="B280" s="194" t="s">
        <v>217</v>
      </c>
      <c r="C280" s="192"/>
      <c r="D280" s="193"/>
    </row>
    <row r="281" spans="1:4" ht="20.100000000000001" customHeight="1">
      <c r="A281" s="190">
        <v>2020499</v>
      </c>
      <c r="B281" s="194" t="s">
        <v>218</v>
      </c>
      <c r="C281" s="192"/>
      <c r="D281" s="193"/>
    </row>
    <row r="282" spans="1:4" ht="20.100000000000001" customHeight="1">
      <c r="A282" s="190">
        <v>20205</v>
      </c>
      <c r="B282" s="191" t="s">
        <v>219</v>
      </c>
      <c r="C282" s="192">
        <f>SUM(C283:C285)</f>
        <v>0</v>
      </c>
      <c r="D282" s="193"/>
    </row>
    <row r="283" spans="1:4" ht="20.100000000000001" customHeight="1">
      <c r="A283" s="190">
        <v>2020503</v>
      </c>
      <c r="B283" s="194" t="s">
        <v>220</v>
      </c>
      <c r="C283" s="192"/>
      <c r="D283" s="193"/>
    </row>
    <row r="284" spans="1:4" ht="20.100000000000001" customHeight="1">
      <c r="A284" s="190">
        <v>2020504</v>
      </c>
      <c r="B284" s="194" t="s">
        <v>221</v>
      </c>
      <c r="C284" s="192"/>
      <c r="D284" s="193"/>
    </row>
    <row r="285" spans="1:4" ht="20.100000000000001" customHeight="1">
      <c r="A285" s="190">
        <v>2020599</v>
      </c>
      <c r="B285" s="194" t="s">
        <v>222</v>
      </c>
      <c r="C285" s="192"/>
      <c r="D285" s="193"/>
    </row>
    <row r="286" spans="1:4" ht="20.100000000000001" customHeight="1">
      <c r="A286" s="190">
        <v>20206</v>
      </c>
      <c r="B286" s="191" t="s">
        <v>223</v>
      </c>
      <c r="C286" s="192">
        <f>C287</f>
        <v>0</v>
      </c>
      <c r="D286" s="193"/>
    </row>
    <row r="287" spans="1:4" ht="20.100000000000001" customHeight="1">
      <c r="A287" s="190">
        <v>2020601</v>
      </c>
      <c r="B287" s="194" t="s">
        <v>224</v>
      </c>
      <c r="C287" s="192"/>
      <c r="D287" s="193"/>
    </row>
    <row r="288" spans="1:4" ht="20.100000000000001" customHeight="1">
      <c r="A288" s="190">
        <v>20207</v>
      </c>
      <c r="B288" s="191" t="s">
        <v>225</v>
      </c>
      <c r="C288" s="192">
        <f>SUM(C289:C292)</f>
        <v>0</v>
      </c>
      <c r="D288" s="193"/>
    </row>
    <row r="289" spans="1:4" ht="20.100000000000001" customHeight="1">
      <c r="A289" s="190">
        <v>2020701</v>
      </c>
      <c r="B289" s="194" t="s">
        <v>226</v>
      </c>
      <c r="C289" s="192"/>
      <c r="D289" s="193"/>
    </row>
    <row r="290" spans="1:4" ht="20.100000000000001" customHeight="1">
      <c r="A290" s="190">
        <v>2020702</v>
      </c>
      <c r="B290" s="194" t="s">
        <v>227</v>
      </c>
      <c r="C290" s="192"/>
      <c r="D290" s="193"/>
    </row>
    <row r="291" spans="1:4" ht="20.100000000000001" customHeight="1">
      <c r="A291" s="190">
        <v>2020703</v>
      </c>
      <c r="B291" s="194" t="s">
        <v>228</v>
      </c>
      <c r="C291" s="192"/>
      <c r="D291" s="193"/>
    </row>
    <row r="292" spans="1:4" ht="20.100000000000001" customHeight="1">
      <c r="A292" s="190">
        <v>2020799</v>
      </c>
      <c r="B292" s="194" t="s">
        <v>229</v>
      </c>
      <c r="C292" s="192"/>
      <c r="D292" s="193"/>
    </row>
    <row r="293" spans="1:4" ht="20.100000000000001" customHeight="1">
      <c r="A293" s="190">
        <v>20299</v>
      </c>
      <c r="B293" s="191" t="s">
        <v>230</v>
      </c>
      <c r="C293" s="192">
        <f>C294</f>
        <v>0</v>
      </c>
      <c r="D293" s="193"/>
    </row>
    <row r="294" spans="1:4" ht="20.100000000000001" customHeight="1">
      <c r="A294" s="190">
        <v>2029901</v>
      </c>
      <c r="B294" s="194" t="s">
        <v>231</v>
      </c>
      <c r="C294" s="192"/>
      <c r="D294" s="193"/>
    </row>
    <row r="295" spans="1:4" ht="20.100000000000001" customHeight="1">
      <c r="A295" s="190">
        <v>203</v>
      </c>
      <c r="B295" s="191" t="s">
        <v>232</v>
      </c>
      <c r="C295" s="192">
        <f>SUM(C296,C298,C300,C302,C311)</f>
        <v>282</v>
      </c>
      <c r="D295" s="193"/>
    </row>
    <row r="296" spans="1:4" ht="20.100000000000001" customHeight="1">
      <c r="A296" s="190">
        <v>20301</v>
      </c>
      <c r="B296" s="191" t="s">
        <v>233</v>
      </c>
      <c r="C296" s="192">
        <f>C297</f>
        <v>0</v>
      </c>
      <c r="D296" s="193"/>
    </row>
    <row r="297" spans="1:4" ht="20.100000000000001" customHeight="1">
      <c r="A297" s="190">
        <v>2030101</v>
      </c>
      <c r="B297" s="194" t="s">
        <v>234</v>
      </c>
      <c r="C297" s="192"/>
      <c r="D297" s="193"/>
    </row>
    <row r="298" spans="1:4" ht="20.100000000000001" customHeight="1">
      <c r="A298" s="190">
        <v>20304</v>
      </c>
      <c r="B298" s="191" t="s">
        <v>235</v>
      </c>
      <c r="C298" s="192">
        <f>C299</f>
        <v>0</v>
      </c>
      <c r="D298" s="193"/>
    </row>
    <row r="299" spans="1:4" ht="20.100000000000001" customHeight="1">
      <c r="A299" s="190">
        <v>2030401</v>
      </c>
      <c r="B299" s="194" t="s">
        <v>236</v>
      </c>
      <c r="C299" s="192"/>
      <c r="D299" s="193"/>
    </row>
    <row r="300" spans="1:4" ht="20.100000000000001" customHeight="1">
      <c r="A300" s="190">
        <v>20305</v>
      </c>
      <c r="B300" s="191" t="s">
        <v>237</v>
      </c>
      <c r="C300" s="192">
        <f>C301</f>
        <v>0</v>
      </c>
      <c r="D300" s="193"/>
    </row>
    <row r="301" spans="1:4" ht="20.100000000000001" customHeight="1">
      <c r="A301" s="190">
        <v>2030501</v>
      </c>
      <c r="B301" s="194" t="s">
        <v>238</v>
      </c>
      <c r="C301" s="192"/>
      <c r="D301" s="193"/>
    </row>
    <row r="302" spans="1:4" ht="20.100000000000001" customHeight="1">
      <c r="A302" s="190">
        <v>20306</v>
      </c>
      <c r="B302" s="191" t="s">
        <v>239</v>
      </c>
      <c r="C302" s="192">
        <f>SUM(C303:C310)</f>
        <v>132</v>
      </c>
      <c r="D302" s="193"/>
    </row>
    <row r="303" spans="1:4" ht="20.100000000000001" customHeight="1">
      <c r="A303" s="190">
        <v>2030601</v>
      </c>
      <c r="B303" s="194" t="s">
        <v>240</v>
      </c>
      <c r="C303" s="195">
        <v>35</v>
      </c>
      <c r="D303" s="193"/>
    </row>
    <row r="304" spans="1:4" ht="20.100000000000001" customHeight="1">
      <c r="A304" s="190">
        <v>2030602</v>
      </c>
      <c r="B304" s="194" t="s">
        <v>241</v>
      </c>
      <c r="C304" s="195">
        <v>0</v>
      </c>
      <c r="D304" s="193"/>
    </row>
    <row r="305" spans="1:4" ht="20.100000000000001" customHeight="1">
      <c r="A305" s="190">
        <v>2030603</v>
      </c>
      <c r="B305" s="194" t="s">
        <v>242</v>
      </c>
      <c r="C305" s="195">
        <v>0</v>
      </c>
      <c r="D305" s="193"/>
    </row>
    <row r="306" spans="1:4" ht="20.100000000000001" customHeight="1">
      <c r="A306" s="190">
        <v>2030604</v>
      </c>
      <c r="B306" s="194" t="s">
        <v>243</v>
      </c>
      <c r="C306" s="195">
        <v>0</v>
      </c>
      <c r="D306" s="193"/>
    </row>
    <row r="307" spans="1:4" ht="20.100000000000001" customHeight="1">
      <c r="A307" s="190">
        <v>2030605</v>
      </c>
      <c r="B307" s="194" t="s">
        <v>244</v>
      </c>
      <c r="C307" s="195">
        <v>15</v>
      </c>
      <c r="D307" s="193"/>
    </row>
    <row r="308" spans="1:4" ht="20.100000000000001" customHeight="1">
      <c r="A308" s="190">
        <v>2030606</v>
      </c>
      <c r="B308" s="194" t="s">
        <v>245</v>
      </c>
      <c r="C308" s="195">
        <v>0</v>
      </c>
      <c r="D308" s="193"/>
    </row>
    <row r="309" spans="1:4" ht="20.100000000000001" customHeight="1">
      <c r="A309" s="190">
        <v>2030607</v>
      </c>
      <c r="B309" s="194" t="s">
        <v>246</v>
      </c>
      <c r="C309" s="195">
        <v>80</v>
      </c>
      <c r="D309" s="193"/>
    </row>
    <row r="310" spans="1:4" ht="20.100000000000001" customHeight="1">
      <c r="A310" s="190">
        <v>2030699</v>
      </c>
      <c r="B310" s="194" t="s">
        <v>247</v>
      </c>
      <c r="C310" s="195">
        <v>2</v>
      </c>
      <c r="D310" s="193"/>
    </row>
    <row r="311" spans="1:4" ht="20.100000000000001" customHeight="1">
      <c r="A311" s="190">
        <v>20399</v>
      </c>
      <c r="B311" s="191" t="s">
        <v>248</v>
      </c>
      <c r="C311" s="192">
        <f>C312</f>
        <v>150</v>
      </c>
      <c r="D311" s="193"/>
    </row>
    <row r="312" spans="1:4" ht="20.100000000000001" customHeight="1">
      <c r="A312" s="190">
        <v>2039901</v>
      </c>
      <c r="B312" s="194" t="s">
        <v>249</v>
      </c>
      <c r="C312" s="192">
        <v>150</v>
      </c>
      <c r="D312" s="193"/>
    </row>
    <row r="313" spans="1:4" ht="20.100000000000001" customHeight="1">
      <c r="A313" s="190">
        <v>204</v>
      </c>
      <c r="B313" s="191" t="s">
        <v>250</v>
      </c>
      <c r="C313" s="192">
        <f>C314+C324+C346+C353+C365+C374+C388+C397+C406+C414+C422+C431</f>
        <v>4455</v>
      </c>
      <c r="D313" s="193"/>
    </row>
    <row r="314" spans="1:4" ht="20.100000000000001" customHeight="1">
      <c r="A314" s="190">
        <v>20401</v>
      </c>
      <c r="B314" s="191" t="s">
        <v>251</v>
      </c>
      <c r="C314" s="192">
        <f>SUM(C315:C323)</f>
        <v>475</v>
      </c>
      <c r="D314" s="193"/>
    </row>
    <row r="315" spans="1:4" ht="20.100000000000001" customHeight="1">
      <c r="A315" s="190">
        <v>2040101</v>
      </c>
      <c r="B315" s="194" t="s">
        <v>252</v>
      </c>
      <c r="C315" s="195">
        <v>0</v>
      </c>
      <c r="D315" s="193"/>
    </row>
    <row r="316" spans="1:4" ht="20.100000000000001" customHeight="1">
      <c r="A316" s="190">
        <v>2040102</v>
      </c>
      <c r="B316" s="194" t="s">
        <v>253</v>
      </c>
      <c r="C316" s="195">
        <v>0</v>
      </c>
      <c r="D316" s="193"/>
    </row>
    <row r="317" spans="1:4" ht="20.100000000000001" customHeight="1">
      <c r="A317" s="190">
        <v>2040103</v>
      </c>
      <c r="B317" s="194" t="s">
        <v>254</v>
      </c>
      <c r="C317" s="195">
        <v>400</v>
      </c>
      <c r="D317" s="193"/>
    </row>
    <row r="318" spans="1:4" ht="20.100000000000001" customHeight="1">
      <c r="A318" s="190">
        <v>2040104</v>
      </c>
      <c r="B318" s="194" t="s">
        <v>255</v>
      </c>
      <c r="C318" s="195">
        <v>75</v>
      </c>
      <c r="D318" s="193"/>
    </row>
    <row r="319" spans="1:4" ht="20.100000000000001" customHeight="1">
      <c r="A319" s="190">
        <v>2040105</v>
      </c>
      <c r="B319" s="194" t="s">
        <v>256</v>
      </c>
      <c r="C319" s="195">
        <v>0</v>
      </c>
      <c r="D319" s="193"/>
    </row>
    <row r="320" spans="1:4" ht="20.100000000000001" customHeight="1">
      <c r="A320" s="190">
        <v>2040106</v>
      </c>
      <c r="B320" s="194" t="s">
        <v>257</v>
      </c>
      <c r="C320" s="195">
        <v>0</v>
      </c>
      <c r="D320" s="193"/>
    </row>
    <row r="321" spans="1:4" ht="20.100000000000001" customHeight="1">
      <c r="A321" s="190">
        <v>2040107</v>
      </c>
      <c r="B321" s="194" t="s">
        <v>258</v>
      </c>
      <c r="C321" s="195">
        <v>0</v>
      </c>
      <c r="D321" s="193"/>
    </row>
    <row r="322" spans="1:4" ht="20.100000000000001" customHeight="1">
      <c r="A322" s="190">
        <v>2040108</v>
      </c>
      <c r="B322" s="194" t="s">
        <v>259</v>
      </c>
      <c r="C322" s="195">
        <v>0</v>
      </c>
      <c r="D322" s="193"/>
    </row>
    <row r="323" spans="1:4" ht="20.100000000000001" customHeight="1">
      <c r="A323" s="190">
        <v>2040199</v>
      </c>
      <c r="B323" s="194" t="s">
        <v>260</v>
      </c>
      <c r="C323" s="195">
        <v>0</v>
      </c>
      <c r="D323" s="193"/>
    </row>
    <row r="324" spans="1:4" ht="20.100000000000001" customHeight="1">
      <c r="A324" s="190">
        <v>20402</v>
      </c>
      <c r="B324" s="191" t="s">
        <v>261</v>
      </c>
      <c r="C324" s="192">
        <f>SUM(C325:C345)</f>
        <v>681</v>
      </c>
      <c r="D324" s="193"/>
    </row>
    <row r="325" spans="1:4" ht="20.100000000000001" customHeight="1">
      <c r="A325" s="190">
        <v>2040201</v>
      </c>
      <c r="B325" s="194" t="s">
        <v>58</v>
      </c>
      <c r="C325" s="195">
        <v>0</v>
      </c>
      <c r="D325" s="193"/>
    </row>
    <row r="326" spans="1:4" ht="20.100000000000001" customHeight="1">
      <c r="A326" s="190">
        <v>2040202</v>
      </c>
      <c r="B326" s="194" t="s">
        <v>59</v>
      </c>
      <c r="C326" s="195">
        <v>5</v>
      </c>
      <c r="D326" s="193"/>
    </row>
    <row r="327" spans="1:4" ht="20.100000000000001" customHeight="1">
      <c r="A327" s="190">
        <v>2040203</v>
      </c>
      <c r="B327" s="194" t="s">
        <v>60</v>
      </c>
      <c r="C327" s="195">
        <v>0</v>
      </c>
      <c r="D327" s="193"/>
    </row>
    <row r="328" spans="1:4" ht="20.100000000000001" customHeight="1">
      <c r="A328" s="190">
        <v>2040204</v>
      </c>
      <c r="B328" s="194" t="s">
        <v>262</v>
      </c>
      <c r="C328" s="195">
        <v>200</v>
      </c>
      <c r="D328" s="193"/>
    </row>
    <row r="329" spans="1:4" ht="20.100000000000001" customHeight="1">
      <c r="A329" s="190">
        <v>2040205</v>
      </c>
      <c r="B329" s="194" t="s">
        <v>263</v>
      </c>
      <c r="C329" s="195">
        <v>0</v>
      </c>
      <c r="D329" s="193"/>
    </row>
    <row r="330" spans="1:4" ht="20.100000000000001" customHeight="1">
      <c r="A330" s="190">
        <v>2040206</v>
      </c>
      <c r="B330" s="194" t="s">
        <v>264</v>
      </c>
      <c r="C330" s="195">
        <v>0</v>
      </c>
      <c r="D330" s="193"/>
    </row>
    <row r="331" spans="1:4" ht="20.100000000000001" customHeight="1">
      <c r="A331" s="190">
        <v>2040207</v>
      </c>
      <c r="B331" s="194" t="s">
        <v>265</v>
      </c>
      <c r="C331" s="195">
        <v>0</v>
      </c>
      <c r="D331" s="193"/>
    </row>
    <row r="332" spans="1:4" ht="20.100000000000001" customHeight="1">
      <c r="A332" s="190">
        <v>2040208</v>
      </c>
      <c r="B332" s="194" t="s">
        <v>266</v>
      </c>
      <c r="C332" s="195">
        <v>0</v>
      </c>
      <c r="D332" s="193"/>
    </row>
    <row r="333" spans="1:4" ht="20.100000000000001" customHeight="1">
      <c r="A333" s="190">
        <v>2040209</v>
      </c>
      <c r="B333" s="194" t="s">
        <v>267</v>
      </c>
      <c r="C333" s="195">
        <v>0</v>
      </c>
      <c r="D333" s="193"/>
    </row>
    <row r="334" spans="1:4" ht="20.100000000000001" customHeight="1">
      <c r="A334" s="190">
        <v>2040210</v>
      </c>
      <c r="B334" s="194" t="s">
        <v>268</v>
      </c>
      <c r="C334" s="195">
        <v>0</v>
      </c>
      <c r="D334" s="193"/>
    </row>
    <row r="335" spans="1:4" ht="20.100000000000001" customHeight="1">
      <c r="A335" s="190">
        <v>2040211</v>
      </c>
      <c r="B335" s="194" t="s">
        <v>269</v>
      </c>
      <c r="C335" s="195">
        <v>76</v>
      </c>
      <c r="D335" s="193"/>
    </row>
    <row r="336" spans="1:4" ht="20.100000000000001" customHeight="1">
      <c r="A336" s="190">
        <v>2040212</v>
      </c>
      <c r="B336" s="194" t="s">
        <v>270</v>
      </c>
      <c r="C336" s="195">
        <v>0</v>
      </c>
      <c r="D336" s="193"/>
    </row>
    <row r="337" spans="1:4" ht="20.100000000000001" customHeight="1">
      <c r="A337" s="190">
        <v>2040213</v>
      </c>
      <c r="B337" s="194" t="s">
        <v>271</v>
      </c>
      <c r="C337" s="195">
        <v>10</v>
      </c>
      <c r="D337" s="193"/>
    </row>
    <row r="338" spans="1:4" ht="20.100000000000001" customHeight="1">
      <c r="A338" s="190">
        <v>2040214</v>
      </c>
      <c r="B338" s="194" t="s">
        <v>272</v>
      </c>
      <c r="C338" s="195">
        <v>0</v>
      </c>
      <c r="D338" s="193"/>
    </row>
    <row r="339" spans="1:4" ht="20.100000000000001" customHeight="1">
      <c r="A339" s="190">
        <v>2040215</v>
      </c>
      <c r="B339" s="194" t="s">
        <v>273</v>
      </c>
      <c r="C339" s="195">
        <v>0</v>
      </c>
      <c r="D339" s="193"/>
    </row>
    <row r="340" spans="1:4" ht="20.100000000000001" customHeight="1">
      <c r="A340" s="190">
        <v>2040216</v>
      </c>
      <c r="B340" s="194" t="s">
        <v>274</v>
      </c>
      <c r="C340" s="195">
        <v>0</v>
      </c>
      <c r="D340" s="193"/>
    </row>
    <row r="341" spans="1:4" ht="20.100000000000001" customHeight="1">
      <c r="A341" s="190">
        <v>2040217</v>
      </c>
      <c r="B341" s="194" t="s">
        <v>275</v>
      </c>
      <c r="C341" s="195">
        <v>0</v>
      </c>
      <c r="D341" s="193"/>
    </row>
    <row r="342" spans="1:4" ht="20.100000000000001" customHeight="1">
      <c r="A342" s="190">
        <v>2040218</v>
      </c>
      <c r="B342" s="194" t="s">
        <v>276</v>
      </c>
      <c r="C342" s="195">
        <v>0</v>
      </c>
      <c r="D342" s="193"/>
    </row>
    <row r="343" spans="1:4" ht="20.100000000000001" customHeight="1">
      <c r="A343" s="190">
        <v>2040219</v>
      </c>
      <c r="B343" s="194" t="s">
        <v>101</v>
      </c>
      <c r="C343" s="195">
        <v>0</v>
      </c>
      <c r="D343" s="193"/>
    </row>
    <row r="344" spans="1:4" ht="20.100000000000001" customHeight="1">
      <c r="A344" s="190">
        <v>2040250</v>
      </c>
      <c r="B344" s="194" t="s">
        <v>67</v>
      </c>
      <c r="C344" s="195">
        <v>0</v>
      </c>
      <c r="D344" s="193"/>
    </row>
    <row r="345" spans="1:4" ht="20.100000000000001" customHeight="1">
      <c r="A345" s="190">
        <v>2040299</v>
      </c>
      <c r="B345" s="194" t="s">
        <v>277</v>
      </c>
      <c r="C345" s="195">
        <v>390</v>
      </c>
      <c r="D345" s="193"/>
    </row>
    <row r="346" spans="1:4" ht="20.100000000000001" customHeight="1">
      <c r="A346" s="190">
        <v>20403</v>
      </c>
      <c r="B346" s="191" t="s">
        <v>278</v>
      </c>
      <c r="C346" s="192">
        <f>SUM(C347:C352)</f>
        <v>0</v>
      </c>
      <c r="D346" s="193"/>
    </row>
    <row r="347" spans="1:4" ht="20.100000000000001" customHeight="1">
      <c r="A347" s="190">
        <v>2040301</v>
      </c>
      <c r="B347" s="194" t="s">
        <v>58</v>
      </c>
      <c r="C347" s="192"/>
      <c r="D347" s="193"/>
    </row>
    <row r="348" spans="1:4" ht="20.100000000000001" customHeight="1">
      <c r="A348" s="190">
        <v>2040302</v>
      </c>
      <c r="B348" s="194" t="s">
        <v>59</v>
      </c>
      <c r="C348" s="192"/>
      <c r="D348" s="193"/>
    </row>
    <row r="349" spans="1:4" ht="20.100000000000001" customHeight="1">
      <c r="A349" s="190">
        <v>2040303</v>
      </c>
      <c r="B349" s="194" t="s">
        <v>60</v>
      </c>
      <c r="C349" s="192"/>
      <c r="D349" s="193"/>
    </row>
    <row r="350" spans="1:4" ht="20.100000000000001" customHeight="1">
      <c r="A350" s="190">
        <v>2040304</v>
      </c>
      <c r="B350" s="194" t="s">
        <v>279</v>
      </c>
      <c r="C350" s="192"/>
      <c r="D350" s="193"/>
    </row>
    <row r="351" spans="1:4" ht="20.100000000000001" customHeight="1">
      <c r="A351" s="190">
        <v>2040350</v>
      </c>
      <c r="B351" s="194" t="s">
        <v>67</v>
      </c>
      <c r="C351" s="192"/>
      <c r="D351" s="193"/>
    </row>
    <row r="352" spans="1:4" ht="20.100000000000001" customHeight="1">
      <c r="A352" s="190">
        <v>2040399</v>
      </c>
      <c r="B352" s="194" t="s">
        <v>280</v>
      </c>
      <c r="C352" s="192"/>
      <c r="D352" s="193"/>
    </row>
    <row r="353" spans="1:4" ht="20.100000000000001" customHeight="1">
      <c r="A353" s="190">
        <v>20404</v>
      </c>
      <c r="B353" s="191" t="s">
        <v>281</v>
      </c>
      <c r="C353" s="192">
        <f>SUM(C354:C364)</f>
        <v>1058</v>
      </c>
      <c r="D353" s="193"/>
    </row>
    <row r="354" spans="1:4" ht="20.100000000000001" customHeight="1">
      <c r="A354" s="190">
        <v>2040401</v>
      </c>
      <c r="B354" s="194" t="s">
        <v>58</v>
      </c>
      <c r="C354" s="195">
        <v>450</v>
      </c>
      <c r="D354" s="193"/>
    </row>
    <row r="355" spans="1:4" ht="20.100000000000001" customHeight="1">
      <c r="A355" s="190">
        <v>2040402</v>
      </c>
      <c r="B355" s="194" t="s">
        <v>59</v>
      </c>
      <c r="C355" s="195">
        <v>48</v>
      </c>
      <c r="D355" s="193"/>
    </row>
    <row r="356" spans="1:4" ht="20.100000000000001" customHeight="1">
      <c r="A356" s="190">
        <v>2040403</v>
      </c>
      <c r="B356" s="194" t="s">
        <v>60</v>
      </c>
      <c r="C356" s="195">
        <v>0</v>
      </c>
      <c r="D356" s="193"/>
    </row>
    <row r="357" spans="1:4" ht="20.100000000000001" customHeight="1">
      <c r="A357" s="190">
        <v>2040404</v>
      </c>
      <c r="B357" s="194" t="s">
        <v>282</v>
      </c>
      <c r="C357" s="195">
        <v>0</v>
      </c>
      <c r="D357" s="193"/>
    </row>
    <row r="358" spans="1:4" ht="20.100000000000001" customHeight="1">
      <c r="A358" s="190">
        <v>2040405</v>
      </c>
      <c r="B358" s="194" t="s">
        <v>283</v>
      </c>
      <c r="C358" s="195">
        <v>0</v>
      </c>
      <c r="D358" s="193"/>
    </row>
    <row r="359" spans="1:4" ht="20.100000000000001" customHeight="1">
      <c r="A359" s="190">
        <v>2040406</v>
      </c>
      <c r="B359" s="194" t="s">
        <v>284</v>
      </c>
      <c r="C359" s="195">
        <v>0</v>
      </c>
      <c r="D359" s="193"/>
    </row>
    <row r="360" spans="1:4" ht="20.100000000000001" customHeight="1">
      <c r="A360" s="190">
        <v>2040407</v>
      </c>
      <c r="B360" s="194" t="s">
        <v>285</v>
      </c>
      <c r="C360" s="195">
        <v>0</v>
      </c>
      <c r="D360" s="193"/>
    </row>
    <row r="361" spans="1:4" ht="20.100000000000001" customHeight="1">
      <c r="A361" s="190">
        <v>2040408</v>
      </c>
      <c r="B361" s="194" t="s">
        <v>286</v>
      </c>
      <c r="C361" s="195">
        <v>0</v>
      </c>
      <c r="D361" s="193"/>
    </row>
    <row r="362" spans="1:4" ht="20.100000000000001" customHeight="1">
      <c r="A362" s="190">
        <v>2040409</v>
      </c>
      <c r="B362" s="194" t="s">
        <v>287</v>
      </c>
      <c r="C362" s="195">
        <v>100</v>
      </c>
      <c r="D362" s="193"/>
    </row>
    <row r="363" spans="1:4" ht="20.100000000000001" customHeight="1">
      <c r="A363" s="190">
        <v>2040450</v>
      </c>
      <c r="B363" s="194" t="s">
        <v>67</v>
      </c>
      <c r="C363" s="195">
        <v>0</v>
      </c>
      <c r="D363" s="193"/>
    </row>
    <row r="364" spans="1:4" ht="20.100000000000001" customHeight="1">
      <c r="A364" s="190">
        <v>2040499</v>
      </c>
      <c r="B364" s="194" t="s">
        <v>288</v>
      </c>
      <c r="C364" s="195">
        <v>460</v>
      </c>
      <c r="D364" s="193"/>
    </row>
    <row r="365" spans="1:4" ht="20.100000000000001" customHeight="1">
      <c r="A365" s="190">
        <v>20405</v>
      </c>
      <c r="B365" s="191" t="s">
        <v>289</v>
      </c>
      <c r="C365" s="192">
        <f>SUM(C366:C373)</f>
        <v>1580</v>
      </c>
      <c r="D365" s="193"/>
    </row>
    <row r="366" spans="1:4" ht="20.100000000000001" customHeight="1">
      <c r="A366" s="190">
        <v>2040501</v>
      </c>
      <c r="B366" s="194" t="s">
        <v>58</v>
      </c>
      <c r="C366" s="195">
        <v>580</v>
      </c>
      <c r="D366" s="193"/>
    </row>
    <row r="367" spans="1:4" ht="20.100000000000001" customHeight="1">
      <c r="A367" s="190">
        <v>2040502</v>
      </c>
      <c r="B367" s="194" t="s">
        <v>59</v>
      </c>
      <c r="C367" s="195">
        <v>0</v>
      </c>
      <c r="D367" s="193"/>
    </row>
    <row r="368" spans="1:4" ht="20.100000000000001" customHeight="1">
      <c r="A368" s="190">
        <v>2040503</v>
      </c>
      <c r="B368" s="194" t="s">
        <v>60</v>
      </c>
      <c r="C368" s="195">
        <v>0</v>
      </c>
      <c r="D368" s="193"/>
    </row>
    <row r="369" spans="1:4" ht="20.100000000000001" customHeight="1">
      <c r="A369" s="190">
        <v>2040504</v>
      </c>
      <c r="B369" s="194" t="s">
        <v>290</v>
      </c>
      <c r="C369" s="195">
        <v>0</v>
      </c>
      <c r="D369" s="193"/>
    </row>
    <row r="370" spans="1:4" ht="20.100000000000001" customHeight="1">
      <c r="A370" s="190">
        <v>2040505</v>
      </c>
      <c r="B370" s="194" t="s">
        <v>291</v>
      </c>
      <c r="C370" s="195">
        <v>0</v>
      </c>
      <c r="D370" s="193"/>
    </row>
    <row r="371" spans="1:4" ht="20.100000000000001" customHeight="1">
      <c r="A371" s="190">
        <v>2040506</v>
      </c>
      <c r="B371" s="194" t="s">
        <v>292</v>
      </c>
      <c r="C371" s="195">
        <v>40</v>
      </c>
      <c r="D371" s="193"/>
    </row>
    <row r="372" spans="1:4" ht="20.100000000000001" customHeight="1">
      <c r="A372" s="190">
        <v>2040550</v>
      </c>
      <c r="B372" s="194" t="s">
        <v>67</v>
      </c>
      <c r="C372" s="195">
        <v>0</v>
      </c>
      <c r="D372" s="193"/>
    </row>
    <row r="373" spans="1:4" ht="20.100000000000001" customHeight="1">
      <c r="A373" s="190">
        <v>2040599</v>
      </c>
      <c r="B373" s="194" t="s">
        <v>293</v>
      </c>
      <c r="C373" s="195">
        <v>960</v>
      </c>
      <c r="D373" s="193"/>
    </row>
    <row r="374" spans="1:4" ht="20.100000000000001" customHeight="1">
      <c r="A374" s="190">
        <v>20406</v>
      </c>
      <c r="B374" s="191" t="s">
        <v>294</v>
      </c>
      <c r="C374" s="192">
        <f>SUM(C375:C387)</f>
        <v>633</v>
      </c>
      <c r="D374" s="193"/>
    </row>
    <row r="375" spans="1:4" ht="20.100000000000001" customHeight="1">
      <c r="A375" s="190">
        <v>2040601</v>
      </c>
      <c r="B375" s="194" t="s">
        <v>58</v>
      </c>
      <c r="C375" s="195">
        <v>310</v>
      </c>
      <c r="D375" s="193"/>
    </row>
    <row r="376" spans="1:4" ht="20.100000000000001" customHeight="1">
      <c r="A376" s="190">
        <v>2040602</v>
      </c>
      <c r="B376" s="194" t="s">
        <v>59</v>
      </c>
      <c r="C376" s="195">
        <v>20</v>
      </c>
      <c r="D376" s="193"/>
    </row>
    <row r="377" spans="1:4" ht="20.100000000000001" customHeight="1">
      <c r="A377" s="190">
        <v>2040603</v>
      </c>
      <c r="B377" s="194" t="s">
        <v>60</v>
      </c>
      <c r="C377" s="195">
        <v>0</v>
      </c>
      <c r="D377" s="193"/>
    </row>
    <row r="378" spans="1:4" ht="20.100000000000001" customHeight="1">
      <c r="A378" s="190">
        <v>2040604</v>
      </c>
      <c r="B378" s="194" t="s">
        <v>295</v>
      </c>
      <c r="C378" s="195">
        <v>15</v>
      </c>
      <c r="D378" s="193"/>
    </row>
    <row r="379" spans="1:4" ht="20.100000000000001" customHeight="1">
      <c r="A379" s="190">
        <v>2040605</v>
      </c>
      <c r="B379" s="194" t="s">
        <v>296</v>
      </c>
      <c r="C379" s="195">
        <v>15</v>
      </c>
      <c r="D379" s="193"/>
    </row>
    <row r="380" spans="1:4" ht="20.100000000000001" customHeight="1">
      <c r="A380" s="190">
        <v>2040606</v>
      </c>
      <c r="B380" s="194" t="s">
        <v>297</v>
      </c>
      <c r="C380" s="195">
        <v>0</v>
      </c>
      <c r="D380" s="193"/>
    </row>
    <row r="381" spans="1:4" ht="20.100000000000001" customHeight="1">
      <c r="A381" s="190">
        <v>2040607</v>
      </c>
      <c r="B381" s="194" t="s">
        <v>298</v>
      </c>
      <c r="C381" s="195">
        <v>25</v>
      </c>
      <c r="D381" s="193"/>
    </row>
    <row r="382" spans="1:4" ht="20.100000000000001" customHeight="1">
      <c r="A382" s="190">
        <v>2040608</v>
      </c>
      <c r="B382" s="194" t="s">
        <v>299</v>
      </c>
      <c r="C382" s="195">
        <v>0</v>
      </c>
      <c r="D382" s="193"/>
    </row>
    <row r="383" spans="1:4" ht="20.100000000000001" customHeight="1">
      <c r="A383" s="190">
        <v>2040609</v>
      </c>
      <c r="B383" s="194" t="s">
        <v>300</v>
      </c>
      <c r="C383" s="195">
        <v>0</v>
      </c>
      <c r="D383" s="193"/>
    </row>
    <row r="384" spans="1:4" ht="20.100000000000001" customHeight="1">
      <c r="A384" s="190">
        <v>2040610</v>
      </c>
      <c r="B384" s="194" t="s">
        <v>301</v>
      </c>
      <c r="C384" s="195">
        <v>170</v>
      </c>
      <c r="D384" s="193"/>
    </row>
    <row r="385" spans="1:4" ht="20.100000000000001" customHeight="1">
      <c r="A385" s="190">
        <v>2040611</v>
      </c>
      <c r="B385" s="194" t="s">
        <v>302</v>
      </c>
      <c r="C385" s="195">
        <v>0</v>
      </c>
      <c r="D385" s="193"/>
    </row>
    <row r="386" spans="1:4" ht="20.100000000000001" customHeight="1">
      <c r="A386" s="190">
        <v>2040650</v>
      </c>
      <c r="B386" s="194" t="s">
        <v>67</v>
      </c>
      <c r="C386" s="195">
        <v>0</v>
      </c>
      <c r="D386" s="193"/>
    </row>
    <row r="387" spans="1:4" ht="20.100000000000001" customHeight="1">
      <c r="A387" s="190">
        <v>2040699</v>
      </c>
      <c r="B387" s="194" t="s">
        <v>303</v>
      </c>
      <c r="C387" s="195">
        <v>78</v>
      </c>
      <c r="D387" s="193"/>
    </row>
    <row r="388" spans="1:4" ht="20.100000000000001" customHeight="1">
      <c r="A388" s="190">
        <v>20407</v>
      </c>
      <c r="B388" s="191" t="s">
        <v>304</v>
      </c>
      <c r="C388" s="192">
        <f>SUM(C389:C396)</f>
        <v>0</v>
      </c>
      <c r="D388" s="193"/>
    </row>
    <row r="389" spans="1:4" ht="20.100000000000001" customHeight="1">
      <c r="A389" s="190">
        <v>2040701</v>
      </c>
      <c r="B389" s="194" t="s">
        <v>58</v>
      </c>
      <c r="C389" s="192"/>
      <c r="D389" s="193"/>
    </row>
    <row r="390" spans="1:4" ht="20.100000000000001" customHeight="1">
      <c r="A390" s="190">
        <v>2040702</v>
      </c>
      <c r="B390" s="194" t="s">
        <v>59</v>
      </c>
      <c r="C390" s="192"/>
      <c r="D390" s="193"/>
    </row>
    <row r="391" spans="1:4" ht="20.100000000000001" customHeight="1">
      <c r="A391" s="190">
        <v>2040703</v>
      </c>
      <c r="B391" s="194" t="s">
        <v>60</v>
      </c>
      <c r="C391" s="192"/>
      <c r="D391" s="193"/>
    </row>
    <row r="392" spans="1:4" ht="20.100000000000001" customHeight="1">
      <c r="A392" s="190">
        <v>2040704</v>
      </c>
      <c r="B392" s="194" t="s">
        <v>305</v>
      </c>
      <c r="C392" s="192"/>
      <c r="D392" s="193"/>
    </row>
    <row r="393" spans="1:4" ht="20.100000000000001" customHeight="1">
      <c r="A393" s="190">
        <v>2040705</v>
      </c>
      <c r="B393" s="194" t="s">
        <v>306</v>
      </c>
      <c r="C393" s="192"/>
      <c r="D393" s="193"/>
    </row>
    <row r="394" spans="1:4" ht="20.100000000000001" customHeight="1">
      <c r="A394" s="190">
        <v>2040706</v>
      </c>
      <c r="B394" s="194" t="s">
        <v>307</v>
      </c>
      <c r="C394" s="192"/>
      <c r="D394" s="193"/>
    </row>
    <row r="395" spans="1:4" ht="20.100000000000001" customHeight="1">
      <c r="A395" s="190">
        <v>2040750</v>
      </c>
      <c r="B395" s="194" t="s">
        <v>67</v>
      </c>
      <c r="C395" s="192"/>
      <c r="D395" s="193"/>
    </row>
    <row r="396" spans="1:4" ht="20.100000000000001" customHeight="1">
      <c r="A396" s="190">
        <v>2040799</v>
      </c>
      <c r="B396" s="194" t="s">
        <v>308</v>
      </c>
      <c r="C396" s="192"/>
      <c r="D396" s="193"/>
    </row>
    <row r="397" spans="1:4" ht="20.100000000000001" customHeight="1">
      <c r="A397" s="190">
        <v>20408</v>
      </c>
      <c r="B397" s="191" t="s">
        <v>309</v>
      </c>
      <c r="C397" s="192">
        <f>SUM(C398:C405)</f>
        <v>0</v>
      </c>
      <c r="D397" s="193"/>
    </row>
    <row r="398" spans="1:4" ht="20.100000000000001" customHeight="1">
      <c r="A398" s="190">
        <v>2040801</v>
      </c>
      <c r="B398" s="194" t="s">
        <v>58</v>
      </c>
      <c r="C398" s="192"/>
      <c r="D398" s="193"/>
    </row>
    <row r="399" spans="1:4" ht="20.100000000000001" customHeight="1">
      <c r="A399" s="190">
        <v>2040802</v>
      </c>
      <c r="B399" s="194" t="s">
        <v>59</v>
      </c>
      <c r="C399" s="192"/>
      <c r="D399" s="193"/>
    </row>
    <row r="400" spans="1:4" ht="20.100000000000001" customHeight="1">
      <c r="A400" s="190">
        <v>2040803</v>
      </c>
      <c r="B400" s="194" t="s">
        <v>60</v>
      </c>
      <c r="C400" s="192"/>
      <c r="D400" s="193"/>
    </row>
    <row r="401" spans="1:4" ht="20.100000000000001" customHeight="1">
      <c r="A401" s="190">
        <v>2040804</v>
      </c>
      <c r="B401" s="194" t="s">
        <v>310</v>
      </c>
      <c r="C401" s="192"/>
      <c r="D401" s="193"/>
    </row>
    <row r="402" spans="1:4" ht="20.100000000000001" customHeight="1">
      <c r="A402" s="190">
        <v>2040805</v>
      </c>
      <c r="B402" s="194" t="s">
        <v>311</v>
      </c>
      <c r="C402" s="192"/>
      <c r="D402" s="193"/>
    </row>
    <row r="403" spans="1:4" ht="20.100000000000001" customHeight="1">
      <c r="A403" s="190">
        <v>2040806</v>
      </c>
      <c r="B403" s="194" t="s">
        <v>312</v>
      </c>
      <c r="C403" s="192"/>
      <c r="D403" s="193"/>
    </row>
    <row r="404" spans="1:4" ht="20.100000000000001" customHeight="1">
      <c r="A404" s="190">
        <v>2040850</v>
      </c>
      <c r="B404" s="194" t="s">
        <v>67</v>
      </c>
      <c r="C404" s="192"/>
      <c r="D404" s="193"/>
    </row>
    <row r="405" spans="1:4" ht="20.100000000000001" customHeight="1">
      <c r="A405" s="190">
        <v>2040899</v>
      </c>
      <c r="B405" s="194" t="s">
        <v>313</v>
      </c>
      <c r="C405" s="192"/>
      <c r="D405" s="193"/>
    </row>
    <row r="406" spans="1:4" ht="20.100000000000001" customHeight="1">
      <c r="A406" s="190">
        <v>20409</v>
      </c>
      <c r="B406" s="191" t="s">
        <v>314</v>
      </c>
      <c r="C406" s="192">
        <f>SUM(C407:C413)</f>
        <v>0</v>
      </c>
      <c r="D406" s="193"/>
    </row>
    <row r="407" spans="1:4" ht="20.100000000000001" customHeight="1">
      <c r="A407" s="190">
        <v>2040901</v>
      </c>
      <c r="B407" s="194" t="s">
        <v>58</v>
      </c>
      <c r="C407" s="192"/>
      <c r="D407" s="193"/>
    </row>
    <row r="408" spans="1:4" ht="20.100000000000001" customHeight="1">
      <c r="A408" s="190">
        <v>2040902</v>
      </c>
      <c r="B408" s="194" t="s">
        <v>59</v>
      </c>
      <c r="C408" s="192"/>
      <c r="D408" s="193"/>
    </row>
    <row r="409" spans="1:4" ht="20.100000000000001" customHeight="1">
      <c r="A409" s="190">
        <v>2040903</v>
      </c>
      <c r="B409" s="194" t="s">
        <v>60</v>
      </c>
      <c r="C409" s="192"/>
      <c r="D409" s="193"/>
    </row>
    <row r="410" spans="1:4" ht="20.100000000000001" customHeight="1">
      <c r="A410" s="190">
        <v>2040904</v>
      </c>
      <c r="B410" s="194" t="s">
        <v>315</v>
      </c>
      <c r="C410" s="192"/>
      <c r="D410" s="193"/>
    </row>
    <row r="411" spans="1:4" ht="20.100000000000001" customHeight="1">
      <c r="A411" s="190">
        <v>2040905</v>
      </c>
      <c r="B411" s="194" t="s">
        <v>316</v>
      </c>
      <c r="C411" s="192"/>
      <c r="D411" s="193"/>
    </row>
    <row r="412" spans="1:4" ht="20.100000000000001" customHeight="1">
      <c r="A412" s="190">
        <v>2040950</v>
      </c>
      <c r="B412" s="194" t="s">
        <v>67</v>
      </c>
      <c r="C412" s="192"/>
      <c r="D412" s="193"/>
    </row>
    <row r="413" spans="1:4" ht="20.100000000000001" customHeight="1">
      <c r="A413" s="190">
        <v>2040999</v>
      </c>
      <c r="B413" s="194" t="s">
        <v>317</v>
      </c>
      <c r="C413" s="192"/>
      <c r="D413" s="193"/>
    </row>
    <row r="414" spans="1:4" ht="20.100000000000001" customHeight="1">
      <c r="A414" s="190">
        <v>20410</v>
      </c>
      <c r="B414" s="191" t="s">
        <v>318</v>
      </c>
      <c r="C414" s="192">
        <f>SUM(C415:C421)</f>
        <v>0</v>
      </c>
      <c r="D414" s="193"/>
    </row>
    <row r="415" spans="1:4" ht="20.100000000000001" customHeight="1">
      <c r="A415" s="190">
        <v>2041001</v>
      </c>
      <c r="B415" s="194" t="s">
        <v>58</v>
      </c>
      <c r="C415" s="192"/>
      <c r="D415" s="193"/>
    </row>
    <row r="416" spans="1:4" ht="20.100000000000001" customHeight="1">
      <c r="A416" s="190">
        <v>2041002</v>
      </c>
      <c r="B416" s="194" t="s">
        <v>59</v>
      </c>
      <c r="C416" s="192"/>
      <c r="D416" s="193"/>
    </row>
    <row r="417" spans="1:4" ht="20.100000000000001" customHeight="1">
      <c r="A417" s="190">
        <v>2041003</v>
      </c>
      <c r="B417" s="194" t="s">
        <v>319</v>
      </c>
      <c r="C417" s="192"/>
      <c r="D417" s="193"/>
    </row>
    <row r="418" spans="1:4" ht="20.100000000000001" customHeight="1">
      <c r="A418" s="190">
        <v>2041004</v>
      </c>
      <c r="B418" s="194" t="s">
        <v>320</v>
      </c>
      <c r="C418" s="192"/>
      <c r="D418" s="193"/>
    </row>
    <row r="419" spans="1:4" ht="20.100000000000001" customHeight="1">
      <c r="A419" s="190">
        <v>2041005</v>
      </c>
      <c r="B419" s="194" t="s">
        <v>321</v>
      </c>
      <c r="C419" s="192"/>
      <c r="D419" s="193"/>
    </row>
    <row r="420" spans="1:4" ht="20.100000000000001" customHeight="1">
      <c r="A420" s="190">
        <v>2041006</v>
      </c>
      <c r="B420" s="194" t="s">
        <v>274</v>
      </c>
      <c r="C420" s="192"/>
      <c r="D420" s="193"/>
    </row>
    <row r="421" spans="1:4" ht="20.100000000000001" customHeight="1">
      <c r="A421" s="190">
        <v>2041099</v>
      </c>
      <c r="B421" s="194" t="s">
        <v>322</v>
      </c>
      <c r="C421" s="192"/>
      <c r="D421" s="193"/>
    </row>
    <row r="422" spans="1:4" ht="20.100000000000001" customHeight="1">
      <c r="A422" s="190">
        <v>20411</v>
      </c>
      <c r="B422" s="191" t="s">
        <v>323</v>
      </c>
      <c r="C422" s="192">
        <f>SUM(C423:C430)</f>
        <v>0</v>
      </c>
      <c r="D422" s="193"/>
    </row>
    <row r="423" spans="1:4" ht="20.100000000000001" customHeight="1">
      <c r="A423" s="190">
        <v>2041101</v>
      </c>
      <c r="B423" s="194" t="s">
        <v>324</v>
      </c>
      <c r="C423" s="192"/>
      <c r="D423" s="193"/>
    </row>
    <row r="424" spans="1:4" ht="20.100000000000001" customHeight="1">
      <c r="A424" s="190">
        <v>2041102</v>
      </c>
      <c r="B424" s="194" t="s">
        <v>58</v>
      </c>
      <c r="C424" s="192"/>
      <c r="D424" s="193"/>
    </row>
    <row r="425" spans="1:4" ht="20.100000000000001" customHeight="1">
      <c r="A425" s="190">
        <v>2041103</v>
      </c>
      <c r="B425" s="194" t="s">
        <v>325</v>
      </c>
      <c r="C425" s="192"/>
      <c r="D425" s="193"/>
    </row>
    <row r="426" spans="1:4" ht="20.100000000000001" customHeight="1">
      <c r="A426" s="190">
        <v>2041104</v>
      </c>
      <c r="B426" s="194" t="s">
        <v>326</v>
      </c>
      <c r="C426" s="192"/>
      <c r="D426" s="193"/>
    </row>
    <row r="427" spans="1:4" ht="20.100000000000001" customHeight="1">
      <c r="A427" s="190">
        <v>2041105</v>
      </c>
      <c r="B427" s="194" t="s">
        <v>327</v>
      </c>
      <c r="C427" s="192"/>
      <c r="D427" s="193"/>
    </row>
    <row r="428" spans="1:4" ht="20.100000000000001" customHeight="1">
      <c r="A428" s="190">
        <v>2041106</v>
      </c>
      <c r="B428" s="194" t="s">
        <v>328</v>
      </c>
      <c r="C428" s="192"/>
      <c r="D428" s="193"/>
    </row>
    <row r="429" spans="1:4" ht="20.100000000000001" customHeight="1">
      <c r="A429" s="190">
        <v>2041107</v>
      </c>
      <c r="B429" s="194" t="s">
        <v>329</v>
      </c>
      <c r="C429" s="192"/>
      <c r="D429" s="193"/>
    </row>
    <row r="430" spans="1:4" ht="20.100000000000001" customHeight="1">
      <c r="A430" s="190">
        <v>2041108</v>
      </c>
      <c r="B430" s="194" t="s">
        <v>330</v>
      </c>
      <c r="C430" s="192"/>
      <c r="D430" s="193"/>
    </row>
    <row r="431" spans="1:4" ht="20.100000000000001" customHeight="1">
      <c r="A431" s="190">
        <v>20499</v>
      </c>
      <c r="B431" s="191" t="s">
        <v>331</v>
      </c>
      <c r="C431" s="192">
        <f>C432+C433</f>
        <v>28</v>
      </c>
      <c r="D431" s="193"/>
    </row>
    <row r="432" spans="1:4" ht="20.100000000000001" customHeight="1">
      <c r="A432" s="190">
        <v>2049901</v>
      </c>
      <c r="B432" s="194" t="s">
        <v>332</v>
      </c>
      <c r="C432" s="192">
        <v>28</v>
      </c>
      <c r="D432" s="193"/>
    </row>
    <row r="433" spans="1:4" ht="20.100000000000001" customHeight="1">
      <c r="A433" s="190">
        <v>2049902</v>
      </c>
      <c r="B433" s="194" t="s">
        <v>333</v>
      </c>
      <c r="C433" s="192"/>
      <c r="D433" s="193"/>
    </row>
    <row r="434" spans="1:4" ht="20.100000000000001" customHeight="1">
      <c r="A434" s="190">
        <v>205</v>
      </c>
      <c r="B434" s="191" t="s">
        <v>334</v>
      </c>
      <c r="C434" s="192">
        <f>C435+C440+C449+C456+C462+C466+C470+C474+C480+C487</f>
        <v>51230</v>
      </c>
      <c r="D434" s="193"/>
    </row>
    <row r="435" spans="1:4" ht="20.100000000000001" customHeight="1">
      <c r="A435" s="190">
        <v>20501</v>
      </c>
      <c r="B435" s="191" t="s">
        <v>335</v>
      </c>
      <c r="C435" s="192">
        <f>SUM(C436:C439)</f>
        <v>2465</v>
      </c>
      <c r="D435" s="193"/>
    </row>
    <row r="436" spans="1:4" ht="20.100000000000001" customHeight="1">
      <c r="A436" s="190">
        <v>2050101</v>
      </c>
      <c r="B436" s="194" t="s">
        <v>58</v>
      </c>
      <c r="C436" s="195">
        <v>110</v>
      </c>
      <c r="D436" s="193"/>
    </row>
    <row r="437" spans="1:4" ht="20.100000000000001" customHeight="1">
      <c r="A437" s="190">
        <v>2050102</v>
      </c>
      <c r="B437" s="194" t="s">
        <v>59</v>
      </c>
      <c r="C437" s="195">
        <v>350</v>
      </c>
      <c r="D437" s="193"/>
    </row>
    <row r="438" spans="1:4" ht="20.100000000000001" customHeight="1">
      <c r="A438" s="190">
        <v>2050103</v>
      </c>
      <c r="B438" s="194" t="s">
        <v>60</v>
      </c>
      <c r="C438" s="195">
        <v>295</v>
      </c>
      <c r="D438" s="193"/>
    </row>
    <row r="439" spans="1:4" ht="20.100000000000001" customHeight="1">
      <c r="A439" s="190">
        <v>2050199</v>
      </c>
      <c r="B439" s="194" t="s">
        <v>336</v>
      </c>
      <c r="C439" s="195">
        <v>1710</v>
      </c>
      <c r="D439" s="193"/>
    </row>
    <row r="440" spans="1:4" ht="20.100000000000001" customHeight="1">
      <c r="A440" s="190">
        <v>20502</v>
      </c>
      <c r="B440" s="191" t="s">
        <v>337</v>
      </c>
      <c r="C440" s="192">
        <f>SUM(C441:C448)</f>
        <v>42211</v>
      </c>
      <c r="D440" s="193"/>
    </row>
    <row r="441" spans="1:4" ht="20.100000000000001" customHeight="1">
      <c r="A441" s="190">
        <v>2050201</v>
      </c>
      <c r="B441" s="194" t="s">
        <v>338</v>
      </c>
      <c r="C441" s="195">
        <v>1100</v>
      </c>
      <c r="D441" s="193"/>
    </row>
    <row r="442" spans="1:4" ht="20.100000000000001" customHeight="1">
      <c r="A442" s="190">
        <v>2050202</v>
      </c>
      <c r="B442" s="194" t="s">
        <v>339</v>
      </c>
      <c r="C442" s="195">
        <v>12500</v>
      </c>
      <c r="D442" s="193"/>
    </row>
    <row r="443" spans="1:4" ht="20.100000000000001" customHeight="1">
      <c r="A443" s="190">
        <v>2050203</v>
      </c>
      <c r="B443" s="194" t="s">
        <v>340</v>
      </c>
      <c r="C443" s="195">
        <v>9020</v>
      </c>
      <c r="D443" s="193"/>
    </row>
    <row r="444" spans="1:4" ht="20.100000000000001" customHeight="1">
      <c r="A444" s="190">
        <v>2050204</v>
      </c>
      <c r="B444" s="194" t="s">
        <v>341</v>
      </c>
      <c r="C444" s="195">
        <v>2040</v>
      </c>
      <c r="D444" s="193"/>
    </row>
    <row r="445" spans="1:4" ht="20.100000000000001" customHeight="1">
      <c r="A445" s="190">
        <v>2050205</v>
      </c>
      <c r="B445" s="194" t="s">
        <v>342</v>
      </c>
      <c r="C445" s="195">
        <v>0</v>
      </c>
      <c r="D445" s="193"/>
    </row>
    <row r="446" spans="1:4" ht="20.100000000000001" customHeight="1">
      <c r="A446" s="190">
        <v>2050206</v>
      </c>
      <c r="B446" s="194" t="s">
        <v>343</v>
      </c>
      <c r="C446" s="195">
        <v>25</v>
      </c>
      <c r="D446" s="193"/>
    </row>
    <row r="447" spans="1:4" ht="20.100000000000001" customHeight="1">
      <c r="A447" s="190">
        <v>2050207</v>
      </c>
      <c r="B447" s="194" t="s">
        <v>344</v>
      </c>
      <c r="C447" s="195">
        <v>0</v>
      </c>
      <c r="D447" s="193"/>
    </row>
    <row r="448" spans="1:4" ht="20.100000000000001" customHeight="1">
      <c r="A448" s="190">
        <v>2050299</v>
      </c>
      <c r="B448" s="194" t="s">
        <v>345</v>
      </c>
      <c r="C448" s="195">
        <v>17526</v>
      </c>
      <c r="D448" s="193"/>
    </row>
    <row r="449" spans="1:4" ht="20.100000000000001" customHeight="1">
      <c r="A449" s="190">
        <v>20503</v>
      </c>
      <c r="B449" s="191" t="s">
        <v>346</v>
      </c>
      <c r="C449" s="192">
        <f>SUM(C450:C455)</f>
        <v>988</v>
      </c>
      <c r="D449" s="193"/>
    </row>
    <row r="450" spans="1:4" ht="20.100000000000001" customHeight="1">
      <c r="A450" s="190">
        <v>2050301</v>
      </c>
      <c r="B450" s="194" t="s">
        <v>347</v>
      </c>
      <c r="C450" s="195">
        <v>0</v>
      </c>
      <c r="D450" s="193"/>
    </row>
    <row r="451" spans="1:4" ht="20.100000000000001" customHeight="1">
      <c r="A451" s="190">
        <v>2050302</v>
      </c>
      <c r="B451" s="194" t="s">
        <v>348</v>
      </c>
      <c r="C451" s="195">
        <v>128</v>
      </c>
      <c r="D451" s="193"/>
    </row>
    <row r="452" spans="1:4" ht="20.100000000000001" customHeight="1">
      <c r="A452" s="190">
        <v>2050303</v>
      </c>
      <c r="B452" s="194" t="s">
        <v>349</v>
      </c>
      <c r="C452" s="195">
        <v>0</v>
      </c>
      <c r="D452" s="193"/>
    </row>
    <row r="453" spans="1:4" ht="20.100000000000001" customHeight="1">
      <c r="A453" s="190">
        <v>2050304</v>
      </c>
      <c r="B453" s="194" t="s">
        <v>350</v>
      </c>
      <c r="C453" s="195">
        <v>390</v>
      </c>
      <c r="D453" s="193"/>
    </row>
    <row r="454" spans="1:4" ht="20.100000000000001" customHeight="1">
      <c r="A454" s="190">
        <v>2050305</v>
      </c>
      <c r="B454" s="194" t="s">
        <v>351</v>
      </c>
      <c r="C454" s="195">
        <v>0</v>
      </c>
      <c r="D454" s="193"/>
    </row>
    <row r="455" spans="1:4" ht="20.100000000000001" customHeight="1">
      <c r="A455" s="190">
        <v>2050399</v>
      </c>
      <c r="B455" s="194" t="s">
        <v>352</v>
      </c>
      <c r="C455" s="195">
        <v>470</v>
      </c>
      <c r="D455" s="193"/>
    </row>
    <row r="456" spans="1:4" ht="20.100000000000001" customHeight="1">
      <c r="A456" s="190">
        <v>20504</v>
      </c>
      <c r="B456" s="191" t="s">
        <v>353</v>
      </c>
      <c r="C456" s="192">
        <f>SUM(C457:C461)</f>
        <v>11</v>
      </c>
      <c r="D456" s="193"/>
    </row>
    <row r="457" spans="1:4" ht="20.100000000000001" customHeight="1">
      <c r="A457" s="190">
        <v>2050401</v>
      </c>
      <c r="B457" s="194" t="s">
        <v>354</v>
      </c>
      <c r="C457" s="195">
        <v>0</v>
      </c>
      <c r="D457" s="193"/>
    </row>
    <row r="458" spans="1:4" ht="20.100000000000001" customHeight="1">
      <c r="A458" s="190">
        <v>2050402</v>
      </c>
      <c r="B458" s="194" t="s">
        <v>355</v>
      </c>
      <c r="C458" s="195">
        <v>0</v>
      </c>
      <c r="D458" s="193"/>
    </row>
    <row r="459" spans="1:4" ht="20.100000000000001" customHeight="1">
      <c r="A459" s="190">
        <v>2050403</v>
      </c>
      <c r="B459" s="194" t="s">
        <v>356</v>
      </c>
      <c r="C459" s="195">
        <v>0</v>
      </c>
      <c r="D459" s="193"/>
    </row>
    <row r="460" spans="1:4" ht="20.100000000000001" customHeight="1">
      <c r="A460" s="190">
        <v>2050404</v>
      </c>
      <c r="B460" s="194" t="s">
        <v>357</v>
      </c>
      <c r="C460" s="195">
        <v>5</v>
      </c>
      <c r="D460" s="193"/>
    </row>
    <row r="461" spans="1:4" ht="20.100000000000001" customHeight="1">
      <c r="A461" s="190">
        <v>2050499</v>
      </c>
      <c r="B461" s="194" t="s">
        <v>358</v>
      </c>
      <c r="C461" s="195">
        <v>6</v>
      </c>
      <c r="D461" s="193"/>
    </row>
    <row r="462" spans="1:4" ht="20.100000000000001" customHeight="1">
      <c r="A462" s="190">
        <v>20505</v>
      </c>
      <c r="B462" s="191" t="s">
        <v>359</v>
      </c>
      <c r="C462" s="192">
        <f>SUM(C463:C465)</f>
        <v>45</v>
      </c>
      <c r="D462" s="193"/>
    </row>
    <row r="463" spans="1:4" ht="20.100000000000001" customHeight="1">
      <c r="A463" s="190">
        <v>2050501</v>
      </c>
      <c r="B463" s="194" t="s">
        <v>360</v>
      </c>
      <c r="C463" s="192">
        <v>45</v>
      </c>
      <c r="D463" s="193"/>
    </row>
    <row r="464" spans="1:4" ht="20.100000000000001" customHeight="1">
      <c r="A464" s="190">
        <v>2050502</v>
      </c>
      <c r="B464" s="194" t="s">
        <v>361</v>
      </c>
      <c r="C464" s="192"/>
      <c r="D464" s="193"/>
    </row>
    <row r="465" spans="1:4" ht="20.100000000000001" customHeight="1">
      <c r="A465" s="190">
        <v>2050599</v>
      </c>
      <c r="B465" s="194" t="s">
        <v>362</v>
      </c>
      <c r="C465" s="192"/>
      <c r="D465" s="193"/>
    </row>
    <row r="466" spans="1:4" ht="20.100000000000001" customHeight="1">
      <c r="A466" s="190">
        <v>20506</v>
      </c>
      <c r="B466" s="191" t="s">
        <v>363</v>
      </c>
      <c r="C466" s="192">
        <f>SUM(C467:C469)</f>
        <v>0</v>
      </c>
      <c r="D466" s="193"/>
    </row>
    <row r="467" spans="1:4" ht="20.100000000000001" customHeight="1">
      <c r="A467" s="190">
        <v>2050601</v>
      </c>
      <c r="B467" s="194" t="s">
        <v>364</v>
      </c>
      <c r="C467" s="192"/>
      <c r="D467" s="193"/>
    </row>
    <row r="468" spans="1:4" ht="20.100000000000001" customHeight="1">
      <c r="A468" s="190">
        <v>2050602</v>
      </c>
      <c r="B468" s="194" t="s">
        <v>365</v>
      </c>
      <c r="C468" s="192"/>
      <c r="D468" s="193"/>
    </row>
    <row r="469" spans="1:4" ht="20.100000000000001" customHeight="1">
      <c r="A469" s="190">
        <v>2050699</v>
      </c>
      <c r="B469" s="194" t="s">
        <v>366</v>
      </c>
      <c r="C469" s="192"/>
      <c r="D469" s="193"/>
    </row>
    <row r="470" spans="1:4" ht="20.100000000000001" customHeight="1">
      <c r="A470" s="190">
        <v>20507</v>
      </c>
      <c r="B470" s="191" t="s">
        <v>367</v>
      </c>
      <c r="C470" s="192">
        <f>SUM(C471:C473)</f>
        <v>0</v>
      </c>
      <c r="D470" s="193"/>
    </row>
    <row r="471" spans="1:4" ht="20.100000000000001" customHeight="1">
      <c r="A471" s="190">
        <v>2050701</v>
      </c>
      <c r="B471" s="194" t="s">
        <v>368</v>
      </c>
      <c r="C471" s="192"/>
      <c r="D471" s="193"/>
    </row>
    <row r="472" spans="1:4" ht="20.100000000000001" customHeight="1">
      <c r="A472" s="190">
        <v>2050702</v>
      </c>
      <c r="B472" s="194" t="s">
        <v>369</v>
      </c>
      <c r="C472" s="192"/>
      <c r="D472" s="193"/>
    </row>
    <row r="473" spans="1:4" ht="20.100000000000001" customHeight="1">
      <c r="A473" s="190">
        <v>2050799</v>
      </c>
      <c r="B473" s="194" t="s">
        <v>370</v>
      </c>
      <c r="C473" s="192"/>
      <c r="D473" s="193"/>
    </row>
    <row r="474" spans="1:4" ht="20.100000000000001" customHeight="1">
      <c r="A474" s="190">
        <v>20508</v>
      </c>
      <c r="B474" s="191" t="s">
        <v>371</v>
      </c>
      <c r="C474" s="192">
        <f>SUM(C475:C479)</f>
        <v>530</v>
      </c>
      <c r="D474" s="193"/>
    </row>
    <row r="475" spans="1:4" ht="20.100000000000001" customHeight="1">
      <c r="A475" s="190">
        <v>2050801</v>
      </c>
      <c r="B475" s="194" t="s">
        <v>372</v>
      </c>
      <c r="C475" s="195">
        <v>350</v>
      </c>
      <c r="D475" s="193"/>
    </row>
    <row r="476" spans="1:4" ht="20.100000000000001" customHeight="1">
      <c r="A476" s="190">
        <v>2050802</v>
      </c>
      <c r="B476" s="194" t="s">
        <v>373</v>
      </c>
      <c r="C476" s="195">
        <v>180</v>
      </c>
      <c r="D476" s="193"/>
    </row>
    <row r="477" spans="1:4" ht="20.100000000000001" customHeight="1">
      <c r="A477" s="190">
        <v>2050803</v>
      </c>
      <c r="B477" s="194" t="s">
        <v>374</v>
      </c>
      <c r="C477" s="195">
        <v>0</v>
      </c>
      <c r="D477" s="193"/>
    </row>
    <row r="478" spans="1:4" ht="20.100000000000001" customHeight="1">
      <c r="A478" s="190">
        <v>2050804</v>
      </c>
      <c r="B478" s="194" t="s">
        <v>375</v>
      </c>
      <c r="C478" s="195">
        <v>0</v>
      </c>
      <c r="D478" s="193"/>
    </row>
    <row r="479" spans="1:4" ht="20.100000000000001" customHeight="1">
      <c r="A479" s="190">
        <v>2050899</v>
      </c>
      <c r="B479" s="194" t="s">
        <v>376</v>
      </c>
      <c r="C479" s="195">
        <v>0</v>
      </c>
      <c r="D479" s="193"/>
    </row>
    <row r="480" spans="1:4" ht="20.100000000000001" customHeight="1">
      <c r="A480" s="190">
        <v>20509</v>
      </c>
      <c r="B480" s="191" t="s">
        <v>377</v>
      </c>
      <c r="C480" s="192">
        <f>SUM(C481:C486)</f>
        <v>1680</v>
      </c>
      <c r="D480" s="193"/>
    </row>
    <row r="481" spans="1:4" ht="20.100000000000001" customHeight="1">
      <c r="A481" s="190">
        <v>2050901</v>
      </c>
      <c r="B481" s="194" t="s">
        <v>378</v>
      </c>
      <c r="C481" s="195">
        <v>0</v>
      </c>
      <c r="D481" s="193"/>
    </row>
    <row r="482" spans="1:4" ht="20.100000000000001" customHeight="1">
      <c r="A482" s="190">
        <v>2050902</v>
      </c>
      <c r="B482" s="194" t="s">
        <v>379</v>
      </c>
      <c r="C482" s="195">
        <v>0</v>
      </c>
      <c r="D482" s="193"/>
    </row>
    <row r="483" spans="1:4" ht="20.100000000000001" customHeight="1">
      <c r="A483" s="190">
        <v>2050903</v>
      </c>
      <c r="B483" s="194" t="s">
        <v>380</v>
      </c>
      <c r="C483" s="195">
        <v>0</v>
      </c>
      <c r="D483" s="193"/>
    </row>
    <row r="484" spans="1:4" ht="20.100000000000001" customHeight="1">
      <c r="A484" s="190">
        <v>2050904</v>
      </c>
      <c r="B484" s="194" t="s">
        <v>381</v>
      </c>
      <c r="C484" s="195">
        <v>0</v>
      </c>
      <c r="D484" s="193"/>
    </row>
    <row r="485" spans="1:4" ht="20.100000000000001" customHeight="1">
      <c r="A485" s="190">
        <v>2050905</v>
      </c>
      <c r="B485" s="194" t="s">
        <v>382</v>
      </c>
      <c r="C485" s="195">
        <v>0</v>
      </c>
      <c r="D485" s="193"/>
    </row>
    <row r="486" spans="1:4" ht="20.100000000000001" customHeight="1">
      <c r="A486" s="190">
        <v>2050999</v>
      </c>
      <c r="B486" s="194" t="s">
        <v>383</v>
      </c>
      <c r="C486" s="195">
        <v>1680</v>
      </c>
      <c r="D486" s="193"/>
    </row>
    <row r="487" spans="1:4" ht="20.100000000000001" customHeight="1">
      <c r="A487" s="190">
        <v>20599</v>
      </c>
      <c r="B487" s="191" t="s">
        <v>384</v>
      </c>
      <c r="C487" s="192">
        <f>C488</f>
        <v>3300</v>
      </c>
      <c r="D487" s="193"/>
    </row>
    <row r="488" spans="1:4" ht="20.100000000000001" customHeight="1">
      <c r="A488" s="190">
        <v>2059999</v>
      </c>
      <c r="B488" s="194" t="s">
        <v>385</v>
      </c>
      <c r="C488" s="192">
        <v>3300</v>
      </c>
      <c r="D488" s="193"/>
    </row>
    <row r="489" spans="1:4" ht="20.100000000000001" customHeight="1">
      <c r="A489" s="190">
        <v>206</v>
      </c>
      <c r="B489" s="191" t="s">
        <v>386</v>
      </c>
      <c r="C489" s="192">
        <f>SUM(C490,C495,C504,C510,C516,C521,C526,C533,C537,C540)</f>
        <v>3188</v>
      </c>
      <c r="D489" s="193"/>
    </row>
    <row r="490" spans="1:4" ht="20.100000000000001" customHeight="1">
      <c r="A490" s="190">
        <v>20601</v>
      </c>
      <c r="B490" s="191" t="s">
        <v>387</v>
      </c>
      <c r="C490" s="192">
        <f>SUM(C491:C494)</f>
        <v>140</v>
      </c>
      <c r="D490" s="193"/>
    </row>
    <row r="491" spans="1:4" ht="20.100000000000001" customHeight="1">
      <c r="A491" s="190">
        <v>2060101</v>
      </c>
      <c r="B491" s="194" t="s">
        <v>58</v>
      </c>
      <c r="C491" s="195">
        <v>120</v>
      </c>
      <c r="D491" s="193"/>
    </row>
    <row r="492" spans="1:4" ht="20.100000000000001" customHeight="1">
      <c r="A492" s="190">
        <v>2060102</v>
      </c>
      <c r="B492" s="194" t="s">
        <v>59</v>
      </c>
      <c r="C492" s="195">
        <v>4</v>
      </c>
      <c r="D492" s="193"/>
    </row>
    <row r="493" spans="1:4" ht="20.100000000000001" customHeight="1">
      <c r="A493" s="190">
        <v>2060103</v>
      </c>
      <c r="B493" s="194" t="s">
        <v>60</v>
      </c>
      <c r="C493" s="195">
        <v>0</v>
      </c>
      <c r="D493" s="193"/>
    </row>
    <row r="494" spans="1:4" ht="20.100000000000001" customHeight="1">
      <c r="A494" s="190">
        <v>2060199</v>
      </c>
      <c r="B494" s="194" t="s">
        <v>388</v>
      </c>
      <c r="C494" s="195">
        <v>16</v>
      </c>
      <c r="D494" s="193"/>
    </row>
    <row r="495" spans="1:4" ht="20.100000000000001" customHeight="1">
      <c r="A495" s="190">
        <v>20602</v>
      </c>
      <c r="B495" s="191" t="s">
        <v>389</v>
      </c>
      <c r="C495" s="192">
        <f>SUM(C496:C503)</f>
        <v>0</v>
      </c>
      <c r="D495" s="193"/>
    </row>
    <row r="496" spans="1:4" ht="20.100000000000001" customHeight="1">
      <c r="A496" s="190">
        <v>2060201</v>
      </c>
      <c r="B496" s="194" t="s">
        <v>390</v>
      </c>
      <c r="C496" s="192"/>
      <c r="D496" s="193"/>
    </row>
    <row r="497" spans="1:4" ht="20.100000000000001" customHeight="1">
      <c r="A497" s="190">
        <v>2060202</v>
      </c>
      <c r="B497" s="194" t="s">
        <v>391</v>
      </c>
      <c r="C497" s="192"/>
      <c r="D497" s="193"/>
    </row>
    <row r="498" spans="1:4" ht="20.100000000000001" customHeight="1">
      <c r="A498" s="190">
        <v>2060203</v>
      </c>
      <c r="B498" s="194" t="s">
        <v>392</v>
      </c>
      <c r="C498" s="192"/>
      <c r="D498" s="193"/>
    </row>
    <row r="499" spans="1:4" ht="20.100000000000001" customHeight="1">
      <c r="A499" s="190">
        <v>2060204</v>
      </c>
      <c r="B499" s="194" t="s">
        <v>393</v>
      </c>
      <c r="C499" s="192"/>
      <c r="D499" s="193"/>
    </row>
    <row r="500" spans="1:4" ht="20.100000000000001" customHeight="1">
      <c r="A500" s="190">
        <v>2060205</v>
      </c>
      <c r="B500" s="194" t="s">
        <v>394</v>
      </c>
      <c r="C500" s="192"/>
      <c r="D500" s="193"/>
    </row>
    <row r="501" spans="1:4" ht="20.100000000000001" customHeight="1">
      <c r="A501" s="190">
        <v>2060206</v>
      </c>
      <c r="B501" s="194" t="s">
        <v>395</v>
      </c>
      <c r="C501" s="192"/>
      <c r="D501" s="193"/>
    </row>
    <row r="502" spans="1:4" ht="20.100000000000001" customHeight="1">
      <c r="A502" s="190">
        <v>2060207</v>
      </c>
      <c r="B502" s="194" t="s">
        <v>396</v>
      </c>
      <c r="C502" s="192"/>
      <c r="D502" s="193"/>
    </row>
    <row r="503" spans="1:4" ht="20.100000000000001" customHeight="1">
      <c r="A503" s="190">
        <v>2060299</v>
      </c>
      <c r="B503" s="194" t="s">
        <v>397</v>
      </c>
      <c r="C503" s="192"/>
      <c r="D503" s="193"/>
    </row>
    <row r="504" spans="1:4" ht="20.100000000000001" customHeight="1">
      <c r="A504" s="190">
        <v>20603</v>
      </c>
      <c r="B504" s="191" t="s">
        <v>398</v>
      </c>
      <c r="C504" s="192">
        <f>SUM(C505:C509)</f>
        <v>0</v>
      </c>
      <c r="D504" s="193"/>
    </row>
    <row r="505" spans="1:4" ht="20.100000000000001" customHeight="1">
      <c r="A505" s="190">
        <v>2060301</v>
      </c>
      <c r="B505" s="194" t="s">
        <v>390</v>
      </c>
      <c r="C505" s="192"/>
      <c r="D505" s="193"/>
    </row>
    <row r="506" spans="1:4" ht="20.100000000000001" customHeight="1">
      <c r="A506" s="190">
        <v>2060302</v>
      </c>
      <c r="B506" s="194" t="s">
        <v>399</v>
      </c>
      <c r="C506" s="192"/>
      <c r="D506" s="193"/>
    </row>
    <row r="507" spans="1:4" ht="20.100000000000001" customHeight="1">
      <c r="A507" s="190">
        <v>2060303</v>
      </c>
      <c r="B507" s="194" t="s">
        <v>400</v>
      </c>
      <c r="C507" s="192"/>
      <c r="D507" s="193"/>
    </row>
    <row r="508" spans="1:4" ht="20.100000000000001" customHeight="1">
      <c r="A508" s="190">
        <v>2060304</v>
      </c>
      <c r="B508" s="194" t="s">
        <v>401</v>
      </c>
      <c r="C508" s="192"/>
      <c r="D508" s="193"/>
    </row>
    <row r="509" spans="1:4" ht="20.100000000000001" customHeight="1">
      <c r="A509" s="190">
        <v>2060399</v>
      </c>
      <c r="B509" s="194" t="s">
        <v>402</v>
      </c>
      <c r="C509" s="192"/>
      <c r="D509" s="193"/>
    </row>
    <row r="510" spans="1:4" ht="20.100000000000001" customHeight="1">
      <c r="A510" s="190">
        <v>20604</v>
      </c>
      <c r="B510" s="191" t="s">
        <v>403</v>
      </c>
      <c r="C510" s="192">
        <f>SUM(C511:C515)</f>
        <v>555</v>
      </c>
      <c r="D510" s="193"/>
    </row>
    <row r="511" spans="1:4" ht="20.100000000000001" customHeight="1">
      <c r="A511" s="190">
        <v>2060401</v>
      </c>
      <c r="B511" s="194" t="s">
        <v>390</v>
      </c>
      <c r="C511" s="195">
        <v>0</v>
      </c>
      <c r="D511" s="193"/>
    </row>
    <row r="512" spans="1:4" ht="20.100000000000001" customHeight="1">
      <c r="A512" s="190">
        <v>2060402</v>
      </c>
      <c r="B512" s="194" t="s">
        <v>404</v>
      </c>
      <c r="C512" s="195">
        <v>300</v>
      </c>
      <c r="D512" s="193"/>
    </row>
    <row r="513" spans="1:4" ht="20.100000000000001" customHeight="1">
      <c r="A513" s="190">
        <v>2060403</v>
      </c>
      <c r="B513" s="194" t="s">
        <v>405</v>
      </c>
      <c r="C513" s="195">
        <v>40</v>
      </c>
      <c r="D513" s="193"/>
    </row>
    <row r="514" spans="1:4" ht="20.100000000000001" customHeight="1">
      <c r="A514" s="190">
        <v>2060404</v>
      </c>
      <c r="B514" s="194" t="s">
        <v>406</v>
      </c>
      <c r="C514" s="195">
        <v>185</v>
      </c>
      <c r="D514" s="193"/>
    </row>
    <row r="515" spans="1:4" ht="20.100000000000001" customHeight="1">
      <c r="A515" s="190">
        <v>2060499</v>
      </c>
      <c r="B515" s="194" t="s">
        <v>407</v>
      </c>
      <c r="C515" s="195">
        <v>30</v>
      </c>
      <c r="D515" s="193"/>
    </row>
    <row r="516" spans="1:4" ht="20.100000000000001" customHeight="1">
      <c r="A516" s="190">
        <v>20605</v>
      </c>
      <c r="B516" s="191" t="s">
        <v>408</v>
      </c>
      <c r="C516" s="192">
        <f>SUM(C517:C520)</f>
        <v>0</v>
      </c>
      <c r="D516" s="193"/>
    </row>
    <row r="517" spans="1:4" ht="20.100000000000001" customHeight="1">
      <c r="A517" s="190">
        <v>2060501</v>
      </c>
      <c r="B517" s="194" t="s">
        <v>390</v>
      </c>
      <c r="C517" s="192"/>
      <c r="D517" s="193"/>
    </row>
    <row r="518" spans="1:4" ht="20.100000000000001" customHeight="1">
      <c r="A518" s="190">
        <v>2060502</v>
      </c>
      <c r="B518" s="194" t="s">
        <v>409</v>
      </c>
      <c r="C518" s="192"/>
      <c r="D518" s="193"/>
    </row>
    <row r="519" spans="1:4" ht="20.100000000000001" customHeight="1">
      <c r="A519" s="190">
        <v>2060503</v>
      </c>
      <c r="B519" s="194" t="s">
        <v>410</v>
      </c>
      <c r="C519" s="192"/>
      <c r="D519" s="193"/>
    </row>
    <row r="520" spans="1:4" ht="20.100000000000001" customHeight="1">
      <c r="A520" s="190">
        <v>2060599</v>
      </c>
      <c r="B520" s="194" t="s">
        <v>411</v>
      </c>
      <c r="C520" s="192"/>
      <c r="D520" s="193"/>
    </row>
    <row r="521" spans="1:4" ht="20.100000000000001" customHeight="1">
      <c r="A521" s="190">
        <v>20606</v>
      </c>
      <c r="B521" s="191" t="s">
        <v>412</v>
      </c>
      <c r="C521" s="192">
        <f>SUM(C522:C525)</f>
        <v>0</v>
      </c>
      <c r="D521" s="193"/>
    </row>
    <row r="522" spans="1:4" ht="20.100000000000001" customHeight="1">
      <c r="A522" s="190">
        <v>2060601</v>
      </c>
      <c r="B522" s="194" t="s">
        <v>413</v>
      </c>
      <c r="C522" s="192"/>
      <c r="D522" s="193"/>
    </row>
    <row r="523" spans="1:4" ht="20.100000000000001" customHeight="1">
      <c r="A523" s="190">
        <v>2060602</v>
      </c>
      <c r="B523" s="194" t="s">
        <v>414</v>
      </c>
      <c r="C523" s="192"/>
      <c r="D523" s="193"/>
    </row>
    <row r="524" spans="1:4" ht="20.100000000000001" customHeight="1">
      <c r="A524" s="190">
        <v>2060603</v>
      </c>
      <c r="B524" s="194" t="s">
        <v>415</v>
      </c>
      <c r="C524" s="192"/>
      <c r="D524" s="193"/>
    </row>
    <row r="525" spans="1:4" ht="20.100000000000001" customHeight="1">
      <c r="A525" s="190">
        <v>2060699</v>
      </c>
      <c r="B525" s="194" t="s">
        <v>416</v>
      </c>
      <c r="C525" s="192"/>
      <c r="D525" s="193"/>
    </row>
    <row r="526" spans="1:4" ht="20.100000000000001" customHeight="1">
      <c r="A526" s="190">
        <v>20607</v>
      </c>
      <c r="B526" s="191" t="s">
        <v>417</v>
      </c>
      <c r="C526" s="192">
        <f>SUM(C527:C532)</f>
        <v>133</v>
      </c>
      <c r="D526" s="193"/>
    </row>
    <row r="527" spans="1:4" ht="20.100000000000001" customHeight="1">
      <c r="A527" s="190">
        <v>2060701</v>
      </c>
      <c r="B527" s="194" t="s">
        <v>390</v>
      </c>
      <c r="C527" s="195">
        <v>60</v>
      </c>
      <c r="D527" s="193"/>
    </row>
    <row r="528" spans="1:4" ht="20.100000000000001" customHeight="1">
      <c r="A528" s="190">
        <v>2060702</v>
      </c>
      <c r="B528" s="194" t="s">
        <v>418</v>
      </c>
      <c r="C528" s="195">
        <v>45</v>
      </c>
      <c r="D528" s="193"/>
    </row>
    <row r="529" spans="1:4" ht="20.100000000000001" customHeight="1">
      <c r="A529" s="190">
        <v>2060703</v>
      </c>
      <c r="B529" s="194" t="s">
        <v>419</v>
      </c>
      <c r="C529" s="195">
        <v>0</v>
      </c>
      <c r="D529" s="193"/>
    </row>
    <row r="530" spans="1:4" ht="20.100000000000001" customHeight="1">
      <c r="A530" s="190">
        <v>2060704</v>
      </c>
      <c r="B530" s="194" t="s">
        <v>420</v>
      </c>
      <c r="C530" s="195">
        <v>0</v>
      </c>
      <c r="D530" s="193"/>
    </row>
    <row r="531" spans="1:4" ht="20.100000000000001" customHeight="1">
      <c r="A531" s="190">
        <v>2060705</v>
      </c>
      <c r="B531" s="194" t="s">
        <v>421</v>
      </c>
      <c r="C531" s="195">
        <v>0</v>
      </c>
      <c r="D531" s="193"/>
    </row>
    <row r="532" spans="1:4" ht="20.100000000000001" customHeight="1">
      <c r="A532" s="190">
        <v>2060799</v>
      </c>
      <c r="B532" s="194" t="s">
        <v>422</v>
      </c>
      <c r="C532" s="195">
        <v>28</v>
      </c>
      <c r="D532" s="193"/>
    </row>
    <row r="533" spans="1:4" ht="20.100000000000001" customHeight="1">
      <c r="A533" s="190">
        <v>20608</v>
      </c>
      <c r="B533" s="191" t="s">
        <v>423</v>
      </c>
      <c r="C533" s="192">
        <f>SUM(C534:C536)</f>
        <v>0</v>
      </c>
      <c r="D533" s="193"/>
    </row>
    <row r="534" spans="1:4" ht="20.100000000000001" customHeight="1">
      <c r="A534" s="190">
        <v>2060801</v>
      </c>
      <c r="B534" s="194" t="s">
        <v>424</v>
      </c>
      <c r="C534" s="192"/>
      <c r="D534" s="193"/>
    </row>
    <row r="535" spans="1:4" ht="20.100000000000001" customHeight="1">
      <c r="A535" s="190">
        <v>2060802</v>
      </c>
      <c r="B535" s="194" t="s">
        <v>425</v>
      </c>
      <c r="C535" s="192"/>
      <c r="D535" s="193"/>
    </row>
    <row r="536" spans="1:4" ht="20.100000000000001" customHeight="1">
      <c r="A536" s="190">
        <v>2060899</v>
      </c>
      <c r="B536" s="194" t="s">
        <v>426</v>
      </c>
      <c r="C536" s="192"/>
      <c r="D536" s="193"/>
    </row>
    <row r="537" spans="1:4" ht="20.100000000000001" customHeight="1">
      <c r="A537" s="190">
        <v>20609</v>
      </c>
      <c r="B537" s="191" t="s">
        <v>427</v>
      </c>
      <c r="C537" s="192">
        <f>C538+C539</f>
        <v>0</v>
      </c>
      <c r="D537" s="193"/>
    </row>
    <row r="538" spans="1:4" ht="20.100000000000001" customHeight="1">
      <c r="A538" s="190">
        <v>2060901</v>
      </c>
      <c r="B538" s="194" t="s">
        <v>428</v>
      </c>
      <c r="C538" s="192"/>
      <c r="D538" s="193"/>
    </row>
    <row r="539" spans="1:4" ht="20.100000000000001" customHeight="1">
      <c r="A539" s="190">
        <v>2060902</v>
      </c>
      <c r="B539" s="194" t="s">
        <v>429</v>
      </c>
      <c r="C539" s="192"/>
      <c r="D539" s="193"/>
    </row>
    <row r="540" spans="1:4" ht="20.100000000000001" customHeight="1">
      <c r="A540" s="190">
        <v>20699</v>
      </c>
      <c r="B540" s="191" t="s">
        <v>430</v>
      </c>
      <c r="C540" s="192">
        <f>SUM(C541:C544)</f>
        <v>2360</v>
      </c>
      <c r="D540" s="193"/>
    </row>
    <row r="541" spans="1:4" ht="20.100000000000001" customHeight="1">
      <c r="A541" s="190">
        <v>2069901</v>
      </c>
      <c r="B541" s="194" t="s">
        <v>431</v>
      </c>
      <c r="C541" s="195">
        <v>0</v>
      </c>
      <c r="D541" s="193"/>
    </row>
    <row r="542" spans="1:4" ht="20.100000000000001" customHeight="1">
      <c r="A542" s="190">
        <v>2069902</v>
      </c>
      <c r="B542" s="194" t="s">
        <v>432</v>
      </c>
      <c r="C542" s="195">
        <v>0</v>
      </c>
      <c r="D542" s="193"/>
    </row>
    <row r="543" spans="1:4" ht="20.100000000000001" customHeight="1">
      <c r="A543" s="190">
        <v>2069903</v>
      </c>
      <c r="B543" s="194" t="s">
        <v>433</v>
      </c>
      <c r="C543" s="195">
        <v>0</v>
      </c>
      <c r="D543" s="193"/>
    </row>
    <row r="544" spans="1:4" ht="20.100000000000001" customHeight="1">
      <c r="A544" s="190">
        <v>2069999</v>
      </c>
      <c r="B544" s="194" t="s">
        <v>434</v>
      </c>
      <c r="C544" s="195">
        <v>2360</v>
      </c>
      <c r="D544" s="193"/>
    </row>
    <row r="545" spans="1:4" ht="20.100000000000001" customHeight="1">
      <c r="A545" s="190">
        <v>207</v>
      </c>
      <c r="B545" s="191" t="s">
        <v>435</v>
      </c>
      <c r="C545" s="192">
        <f>SUM(C546,C560,C568,C579,C590)</f>
        <v>6226</v>
      </c>
      <c r="D545" s="193"/>
    </row>
    <row r="546" spans="1:4" ht="20.100000000000001" customHeight="1">
      <c r="A546" s="190">
        <v>20701</v>
      </c>
      <c r="B546" s="191" t="s">
        <v>436</v>
      </c>
      <c r="C546" s="192">
        <f>SUM(C547:C559)</f>
        <v>5188</v>
      </c>
      <c r="D546" s="193"/>
    </row>
    <row r="547" spans="1:4" ht="20.100000000000001" customHeight="1">
      <c r="A547" s="190">
        <v>2070101</v>
      </c>
      <c r="B547" s="194" t="s">
        <v>58</v>
      </c>
      <c r="C547" s="195">
        <v>120</v>
      </c>
      <c r="D547" s="193"/>
    </row>
    <row r="548" spans="1:4" ht="20.100000000000001" customHeight="1">
      <c r="A548" s="190">
        <v>2070102</v>
      </c>
      <c r="B548" s="194" t="s">
        <v>59</v>
      </c>
      <c r="C548" s="195">
        <v>0</v>
      </c>
      <c r="D548" s="193"/>
    </row>
    <row r="549" spans="1:4" ht="20.100000000000001" customHeight="1">
      <c r="A549" s="190">
        <v>2070103</v>
      </c>
      <c r="B549" s="194" t="s">
        <v>60</v>
      </c>
      <c r="C549" s="195">
        <v>0</v>
      </c>
      <c r="D549" s="193"/>
    </row>
    <row r="550" spans="1:4" ht="20.100000000000001" customHeight="1">
      <c r="A550" s="190">
        <v>2070104</v>
      </c>
      <c r="B550" s="194" t="s">
        <v>437</v>
      </c>
      <c r="C550" s="195">
        <v>95</v>
      </c>
      <c r="D550" s="193"/>
    </row>
    <row r="551" spans="1:4" ht="20.100000000000001" customHeight="1">
      <c r="A551" s="190">
        <v>2070105</v>
      </c>
      <c r="B551" s="194" t="s">
        <v>438</v>
      </c>
      <c r="C551" s="195">
        <v>0</v>
      </c>
      <c r="D551" s="193"/>
    </row>
    <row r="552" spans="1:4" ht="20.100000000000001" customHeight="1">
      <c r="A552" s="190">
        <v>2070106</v>
      </c>
      <c r="B552" s="194" t="s">
        <v>439</v>
      </c>
      <c r="C552" s="195">
        <v>8</v>
      </c>
      <c r="D552" s="193"/>
    </row>
    <row r="553" spans="1:4" ht="20.100000000000001" customHeight="1">
      <c r="A553" s="190">
        <v>2070107</v>
      </c>
      <c r="B553" s="194" t="s">
        <v>440</v>
      </c>
      <c r="C553" s="195">
        <v>290</v>
      </c>
      <c r="D553" s="193"/>
    </row>
    <row r="554" spans="1:4" ht="20.100000000000001" customHeight="1">
      <c r="A554" s="190">
        <v>2070108</v>
      </c>
      <c r="B554" s="194" t="s">
        <v>441</v>
      </c>
      <c r="C554" s="195">
        <v>10</v>
      </c>
      <c r="D554" s="193"/>
    </row>
    <row r="555" spans="1:4" ht="20.100000000000001" customHeight="1">
      <c r="A555" s="190">
        <v>2070109</v>
      </c>
      <c r="B555" s="194" t="s">
        <v>442</v>
      </c>
      <c r="C555" s="195">
        <v>80</v>
      </c>
      <c r="D555" s="193"/>
    </row>
    <row r="556" spans="1:4" ht="20.100000000000001" customHeight="1">
      <c r="A556" s="190">
        <v>2070110</v>
      </c>
      <c r="B556" s="194" t="s">
        <v>443</v>
      </c>
      <c r="C556" s="195">
        <v>0</v>
      </c>
      <c r="D556" s="193"/>
    </row>
    <row r="557" spans="1:4" ht="20.100000000000001" customHeight="1">
      <c r="A557" s="190">
        <v>2070111</v>
      </c>
      <c r="B557" s="194" t="s">
        <v>444</v>
      </c>
      <c r="C557" s="195">
        <v>50</v>
      </c>
      <c r="D557" s="193"/>
    </row>
    <row r="558" spans="1:4" ht="20.100000000000001" customHeight="1">
      <c r="A558" s="190">
        <v>2070112</v>
      </c>
      <c r="B558" s="194" t="s">
        <v>445</v>
      </c>
      <c r="C558" s="195">
        <v>5</v>
      </c>
      <c r="D558" s="193"/>
    </row>
    <row r="559" spans="1:4" ht="20.100000000000001" customHeight="1">
      <c r="A559" s="190">
        <v>2070199</v>
      </c>
      <c r="B559" s="194" t="s">
        <v>446</v>
      </c>
      <c r="C559" s="195">
        <v>4530</v>
      </c>
      <c r="D559" s="193"/>
    </row>
    <row r="560" spans="1:4" ht="20.100000000000001" customHeight="1">
      <c r="A560" s="190">
        <v>20702</v>
      </c>
      <c r="B560" s="191" t="s">
        <v>447</v>
      </c>
      <c r="C560" s="192">
        <f>SUM(C561:C567)</f>
        <v>24</v>
      </c>
      <c r="D560" s="193"/>
    </row>
    <row r="561" spans="1:4" ht="20.100000000000001" customHeight="1">
      <c r="A561" s="190">
        <v>2070201</v>
      </c>
      <c r="B561" s="194" t="s">
        <v>58</v>
      </c>
      <c r="C561" s="195">
        <v>20</v>
      </c>
      <c r="D561" s="193"/>
    </row>
    <row r="562" spans="1:4" ht="20.100000000000001" customHeight="1">
      <c r="A562" s="190">
        <v>2070202</v>
      </c>
      <c r="B562" s="194" t="s">
        <v>59</v>
      </c>
      <c r="C562" s="195">
        <v>4</v>
      </c>
      <c r="D562" s="193"/>
    </row>
    <row r="563" spans="1:4" ht="20.100000000000001" customHeight="1">
      <c r="A563" s="190">
        <v>2070203</v>
      </c>
      <c r="B563" s="194" t="s">
        <v>60</v>
      </c>
      <c r="C563" s="195">
        <v>0</v>
      </c>
      <c r="D563" s="193"/>
    </row>
    <row r="564" spans="1:4" ht="20.100000000000001" customHeight="1">
      <c r="A564" s="190">
        <v>2070204</v>
      </c>
      <c r="B564" s="194" t="s">
        <v>448</v>
      </c>
      <c r="C564" s="195">
        <v>0</v>
      </c>
      <c r="D564" s="193"/>
    </row>
    <row r="565" spans="1:4" ht="20.100000000000001" customHeight="1">
      <c r="A565" s="190">
        <v>2070205</v>
      </c>
      <c r="B565" s="194" t="s">
        <v>449</v>
      </c>
      <c r="C565" s="195">
        <v>0</v>
      </c>
      <c r="D565" s="193"/>
    </row>
    <row r="566" spans="1:4" ht="20.100000000000001" customHeight="1">
      <c r="A566" s="190">
        <v>2070206</v>
      </c>
      <c r="B566" s="194" t="s">
        <v>450</v>
      </c>
      <c r="C566" s="195">
        <v>0</v>
      </c>
      <c r="D566" s="193"/>
    </row>
    <row r="567" spans="1:4" ht="20.100000000000001" customHeight="1">
      <c r="A567" s="190">
        <v>2070299</v>
      </c>
      <c r="B567" s="194" t="s">
        <v>451</v>
      </c>
      <c r="C567" s="195">
        <v>0</v>
      </c>
      <c r="D567" s="193"/>
    </row>
    <row r="568" spans="1:4" ht="20.100000000000001" customHeight="1">
      <c r="A568" s="190">
        <v>20703</v>
      </c>
      <c r="B568" s="191" t="s">
        <v>452</v>
      </c>
      <c r="C568" s="192">
        <f>SUM(C569:C578)</f>
        <v>184</v>
      </c>
      <c r="D568" s="193"/>
    </row>
    <row r="569" spans="1:4" ht="20.100000000000001" customHeight="1">
      <c r="A569" s="190">
        <v>2070301</v>
      </c>
      <c r="B569" s="194" t="s">
        <v>58</v>
      </c>
      <c r="C569" s="195">
        <v>85</v>
      </c>
      <c r="D569" s="193"/>
    </row>
    <row r="570" spans="1:4" ht="20.100000000000001" customHeight="1">
      <c r="A570" s="190">
        <v>2070302</v>
      </c>
      <c r="B570" s="194" t="s">
        <v>59</v>
      </c>
      <c r="C570" s="195">
        <v>0</v>
      </c>
      <c r="D570" s="193"/>
    </row>
    <row r="571" spans="1:4" ht="20.100000000000001" customHeight="1">
      <c r="A571" s="190">
        <v>2070303</v>
      </c>
      <c r="B571" s="194" t="s">
        <v>60</v>
      </c>
      <c r="C571" s="195">
        <v>0</v>
      </c>
      <c r="D571" s="193"/>
    </row>
    <row r="572" spans="1:4" ht="20.100000000000001" customHeight="1">
      <c r="A572" s="190">
        <v>2070304</v>
      </c>
      <c r="B572" s="194" t="s">
        <v>453</v>
      </c>
      <c r="C572" s="195">
        <v>0</v>
      </c>
      <c r="D572" s="193"/>
    </row>
    <row r="573" spans="1:4" ht="20.100000000000001" customHeight="1">
      <c r="A573" s="190">
        <v>2070305</v>
      </c>
      <c r="B573" s="194" t="s">
        <v>454</v>
      </c>
      <c r="C573" s="195">
        <v>0</v>
      </c>
      <c r="D573" s="193"/>
    </row>
    <row r="574" spans="1:4" ht="20.100000000000001" customHeight="1">
      <c r="A574" s="190">
        <v>2070306</v>
      </c>
      <c r="B574" s="194" t="s">
        <v>455</v>
      </c>
      <c r="C574" s="195">
        <v>15</v>
      </c>
      <c r="D574" s="193"/>
    </row>
    <row r="575" spans="1:4" ht="20.100000000000001" customHeight="1">
      <c r="A575" s="190">
        <v>2070307</v>
      </c>
      <c r="B575" s="194" t="s">
        <v>456</v>
      </c>
      <c r="C575" s="195">
        <v>0</v>
      </c>
      <c r="D575" s="193"/>
    </row>
    <row r="576" spans="1:4" ht="20.100000000000001" customHeight="1">
      <c r="A576" s="190">
        <v>2070308</v>
      </c>
      <c r="B576" s="194" t="s">
        <v>457</v>
      </c>
      <c r="C576" s="195">
        <v>14</v>
      </c>
      <c r="D576" s="193"/>
    </row>
    <row r="577" spans="1:4" ht="20.100000000000001" customHeight="1">
      <c r="A577" s="190">
        <v>2070309</v>
      </c>
      <c r="B577" s="194" t="s">
        <v>458</v>
      </c>
      <c r="C577" s="195">
        <v>0</v>
      </c>
      <c r="D577" s="193"/>
    </row>
    <row r="578" spans="1:4" ht="20.100000000000001" customHeight="1">
      <c r="A578" s="190">
        <v>2070399</v>
      </c>
      <c r="B578" s="194" t="s">
        <v>459</v>
      </c>
      <c r="C578" s="195">
        <v>70</v>
      </c>
      <c r="D578" s="193"/>
    </row>
    <row r="579" spans="1:4" ht="20.100000000000001" customHeight="1">
      <c r="A579" s="190">
        <v>20704</v>
      </c>
      <c r="B579" s="191" t="s">
        <v>460</v>
      </c>
      <c r="C579" s="192">
        <f>SUM(C580:C589)</f>
        <v>135</v>
      </c>
      <c r="D579" s="193"/>
    </row>
    <row r="580" spans="1:4" ht="20.100000000000001" customHeight="1">
      <c r="A580" s="190">
        <v>2070401</v>
      </c>
      <c r="B580" s="194" t="s">
        <v>58</v>
      </c>
      <c r="C580" s="195">
        <v>0</v>
      </c>
      <c r="D580" s="193"/>
    </row>
    <row r="581" spans="1:4" ht="20.100000000000001" customHeight="1">
      <c r="A581" s="190">
        <v>2070402</v>
      </c>
      <c r="B581" s="194" t="s">
        <v>59</v>
      </c>
      <c r="C581" s="195">
        <v>0</v>
      </c>
      <c r="D581" s="193"/>
    </row>
    <row r="582" spans="1:4" ht="20.100000000000001" customHeight="1">
      <c r="A582" s="190">
        <v>2070403</v>
      </c>
      <c r="B582" s="194" t="s">
        <v>60</v>
      </c>
      <c r="C582" s="195">
        <v>0</v>
      </c>
      <c r="D582" s="193"/>
    </row>
    <row r="583" spans="1:4" ht="20.100000000000001" customHeight="1">
      <c r="A583" s="190">
        <v>2070404</v>
      </c>
      <c r="B583" s="194" t="s">
        <v>461</v>
      </c>
      <c r="C583" s="195">
        <v>80</v>
      </c>
      <c r="D583" s="193"/>
    </row>
    <row r="584" spans="1:4" ht="20.100000000000001" customHeight="1">
      <c r="A584" s="190">
        <v>2070405</v>
      </c>
      <c r="B584" s="194" t="s">
        <v>462</v>
      </c>
      <c r="C584" s="195">
        <v>15</v>
      </c>
      <c r="D584" s="193"/>
    </row>
    <row r="585" spans="1:4" ht="20.100000000000001" customHeight="1">
      <c r="A585" s="190">
        <v>2070406</v>
      </c>
      <c r="B585" s="194" t="s">
        <v>463</v>
      </c>
      <c r="C585" s="195">
        <v>0</v>
      </c>
      <c r="D585" s="193"/>
    </row>
    <row r="586" spans="1:4" ht="20.100000000000001" customHeight="1">
      <c r="A586" s="190">
        <v>2070407</v>
      </c>
      <c r="B586" s="194" t="s">
        <v>464</v>
      </c>
      <c r="C586" s="195">
        <v>0</v>
      </c>
      <c r="D586" s="193"/>
    </row>
    <row r="587" spans="1:4" ht="20.100000000000001" customHeight="1">
      <c r="A587" s="190">
        <v>2070408</v>
      </c>
      <c r="B587" s="194" t="s">
        <v>465</v>
      </c>
      <c r="C587" s="195">
        <v>0</v>
      </c>
      <c r="D587" s="193"/>
    </row>
    <row r="588" spans="1:4" ht="20.100000000000001" customHeight="1">
      <c r="A588" s="190">
        <v>2070409</v>
      </c>
      <c r="B588" s="194" t="s">
        <v>466</v>
      </c>
      <c r="C588" s="195">
        <v>0</v>
      </c>
      <c r="D588" s="193"/>
    </row>
    <row r="589" spans="1:4" ht="20.100000000000001" customHeight="1">
      <c r="A589" s="190">
        <v>2070499</v>
      </c>
      <c r="B589" s="194" t="s">
        <v>467</v>
      </c>
      <c r="C589" s="195">
        <v>40</v>
      </c>
      <c r="D589" s="193"/>
    </row>
    <row r="590" spans="1:4" ht="20.100000000000001" customHeight="1">
      <c r="A590" s="190">
        <v>20799</v>
      </c>
      <c r="B590" s="191" t="s">
        <v>468</v>
      </c>
      <c r="C590" s="192">
        <f>SUM(C591:C593)</f>
        <v>695</v>
      </c>
      <c r="D590" s="193"/>
    </row>
    <row r="591" spans="1:4" ht="20.100000000000001" customHeight="1">
      <c r="A591" s="190">
        <v>2079902</v>
      </c>
      <c r="B591" s="194" t="s">
        <v>469</v>
      </c>
      <c r="C591" s="192"/>
      <c r="D591" s="193"/>
    </row>
    <row r="592" spans="1:4" ht="20.100000000000001" customHeight="1">
      <c r="A592" s="190">
        <v>2079903</v>
      </c>
      <c r="B592" s="194" t="s">
        <v>470</v>
      </c>
      <c r="C592" s="195">
        <v>55</v>
      </c>
      <c r="D592" s="193"/>
    </row>
    <row r="593" spans="1:4" ht="20.100000000000001" customHeight="1">
      <c r="A593" s="190">
        <v>2079999</v>
      </c>
      <c r="B593" s="194" t="s">
        <v>471</v>
      </c>
      <c r="C593" s="195">
        <v>640</v>
      </c>
      <c r="D593" s="193"/>
    </row>
    <row r="594" spans="1:4" ht="20.100000000000001" customHeight="1">
      <c r="A594" s="190">
        <v>208</v>
      </c>
      <c r="B594" s="191" t="s">
        <v>472</v>
      </c>
      <c r="C594" s="192">
        <f>SUM(C595,C609,C620,C622,C631,C635,C645,C653,C659,C666,C675,C680,C685,C688,C691,C694,C697,C700,C704,C709)</f>
        <v>79367</v>
      </c>
      <c r="D594" s="193"/>
    </row>
    <row r="595" spans="1:4" ht="20.100000000000001" customHeight="1">
      <c r="A595" s="190">
        <v>20801</v>
      </c>
      <c r="B595" s="191" t="s">
        <v>473</v>
      </c>
      <c r="C595" s="192">
        <f>SUM(C596:C608)</f>
        <v>1003</v>
      </c>
      <c r="D595" s="193"/>
    </row>
    <row r="596" spans="1:4" ht="20.100000000000001" customHeight="1">
      <c r="A596" s="190">
        <v>2080101</v>
      </c>
      <c r="B596" s="194" t="s">
        <v>58</v>
      </c>
      <c r="C596" s="195">
        <v>185</v>
      </c>
      <c r="D596" s="193"/>
    </row>
    <row r="597" spans="1:4" ht="20.100000000000001" customHeight="1">
      <c r="A597" s="190">
        <v>2080102</v>
      </c>
      <c r="B597" s="194" t="s">
        <v>59</v>
      </c>
      <c r="C597" s="195">
        <v>0</v>
      </c>
      <c r="D597" s="193"/>
    </row>
    <row r="598" spans="1:4" ht="20.100000000000001" customHeight="1">
      <c r="A598" s="190">
        <v>2080103</v>
      </c>
      <c r="B598" s="194" t="s">
        <v>60</v>
      </c>
      <c r="C598" s="195">
        <v>0</v>
      </c>
      <c r="D598" s="193"/>
    </row>
    <row r="599" spans="1:4" ht="20.100000000000001" customHeight="1">
      <c r="A599" s="190">
        <v>2080104</v>
      </c>
      <c r="B599" s="194" t="s">
        <v>474</v>
      </c>
      <c r="C599" s="195">
        <v>0</v>
      </c>
      <c r="D599" s="193"/>
    </row>
    <row r="600" spans="1:4" ht="20.100000000000001" customHeight="1">
      <c r="A600" s="190">
        <v>2080105</v>
      </c>
      <c r="B600" s="194" t="s">
        <v>475</v>
      </c>
      <c r="C600" s="195">
        <v>0</v>
      </c>
      <c r="D600" s="193"/>
    </row>
    <row r="601" spans="1:4" ht="20.100000000000001" customHeight="1">
      <c r="A601" s="190">
        <v>2080106</v>
      </c>
      <c r="B601" s="194" t="s">
        <v>476</v>
      </c>
      <c r="C601" s="195">
        <v>0</v>
      </c>
      <c r="D601" s="193"/>
    </row>
    <row r="602" spans="1:4" ht="20.100000000000001" customHeight="1">
      <c r="A602" s="190">
        <v>2080107</v>
      </c>
      <c r="B602" s="194" t="s">
        <v>477</v>
      </c>
      <c r="C602" s="195">
        <v>0</v>
      </c>
      <c r="D602" s="193"/>
    </row>
    <row r="603" spans="1:4" ht="20.100000000000001" customHeight="1">
      <c r="A603" s="190">
        <v>2080108</v>
      </c>
      <c r="B603" s="194" t="s">
        <v>101</v>
      </c>
      <c r="C603" s="195">
        <v>0</v>
      </c>
      <c r="D603" s="193"/>
    </row>
    <row r="604" spans="1:4" ht="20.100000000000001" customHeight="1">
      <c r="A604" s="190">
        <v>2080109</v>
      </c>
      <c r="B604" s="194" t="s">
        <v>478</v>
      </c>
      <c r="C604" s="195">
        <v>750</v>
      </c>
      <c r="D604" s="193"/>
    </row>
    <row r="605" spans="1:4" ht="20.100000000000001" customHeight="1">
      <c r="A605" s="190">
        <v>2080110</v>
      </c>
      <c r="B605" s="194" t="s">
        <v>479</v>
      </c>
      <c r="C605" s="195">
        <v>0</v>
      </c>
      <c r="D605" s="193"/>
    </row>
    <row r="606" spans="1:4" ht="20.100000000000001" customHeight="1">
      <c r="A606" s="190">
        <v>2080111</v>
      </c>
      <c r="B606" s="194" t="s">
        <v>480</v>
      </c>
      <c r="C606" s="195">
        <v>0</v>
      </c>
      <c r="D606" s="193"/>
    </row>
    <row r="607" spans="1:4" ht="20.100000000000001" customHeight="1">
      <c r="A607" s="190">
        <v>2080112</v>
      </c>
      <c r="B607" s="194" t="s">
        <v>481</v>
      </c>
      <c r="C607" s="195">
        <v>0</v>
      </c>
      <c r="D607" s="193"/>
    </row>
    <row r="608" spans="1:4" ht="20.100000000000001" customHeight="1">
      <c r="A608" s="190">
        <v>2080199</v>
      </c>
      <c r="B608" s="194" t="s">
        <v>482</v>
      </c>
      <c r="C608" s="195">
        <v>68</v>
      </c>
      <c r="D608" s="193"/>
    </row>
    <row r="609" spans="1:4" ht="20.100000000000001" customHeight="1">
      <c r="A609" s="190">
        <v>20802</v>
      </c>
      <c r="B609" s="191" t="s">
        <v>483</v>
      </c>
      <c r="C609" s="192">
        <f>SUM(C610:C619)</f>
        <v>1252</v>
      </c>
      <c r="D609" s="193"/>
    </row>
    <row r="610" spans="1:4" ht="20.100000000000001" customHeight="1">
      <c r="A610" s="190">
        <v>2080201</v>
      </c>
      <c r="B610" s="194" t="s">
        <v>58</v>
      </c>
      <c r="C610" s="195">
        <v>180</v>
      </c>
      <c r="D610" s="193"/>
    </row>
    <row r="611" spans="1:4" ht="20.100000000000001" customHeight="1">
      <c r="A611" s="190">
        <v>2080202</v>
      </c>
      <c r="B611" s="194" t="s">
        <v>59</v>
      </c>
      <c r="C611" s="195">
        <v>25</v>
      </c>
      <c r="D611" s="193"/>
    </row>
    <row r="612" spans="1:4" ht="20.100000000000001" customHeight="1">
      <c r="A612" s="190">
        <v>2080203</v>
      </c>
      <c r="B612" s="194" t="s">
        <v>60</v>
      </c>
      <c r="C612" s="195">
        <v>0</v>
      </c>
      <c r="D612" s="193"/>
    </row>
    <row r="613" spans="1:4" ht="20.100000000000001" customHeight="1">
      <c r="A613" s="190">
        <v>2080204</v>
      </c>
      <c r="B613" s="194" t="s">
        <v>484</v>
      </c>
      <c r="C613" s="195">
        <v>0</v>
      </c>
      <c r="D613" s="193"/>
    </row>
    <row r="614" spans="1:4" ht="20.100000000000001" customHeight="1">
      <c r="A614" s="190">
        <v>2080205</v>
      </c>
      <c r="B614" s="194" t="s">
        <v>485</v>
      </c>
      <c r="C614" s="195">
        <v>12</v>
      </c>
      <c r="D614" s="193"/>
    </row>
    <row r="615" spans="1:4" ht="20.100000000000001" customHeight="1">
      <c r="A615" s="190">
        <v>2080206</v>
      </c>
      <c r="B615" s="194" t="s">
        <v>486</v>
      </c>
      <c r="C615" s="195">
        <v>0</v>
      </c>
      <c r="D615" s="193"/>
    </row>
    <row r="616" spans="1:4" ht="20.100000000000001" customHeight="1">
      <c r="A616" s="190">
        <v>2080207</v>
      </c>
      <c r="B616" s="194" t="s">
        <v>487</v>
      </c>
      <c r="C616" s="195">
        <v>10</v>
      </c>
      <c r="D616" s="193"/>
    </row>
    <row r="617" spans="1:4" ht="20.100000000000001" customHeight="1">
      <c r="A617" s="190">
        <v>2080208</v>
      </c>
      <c r="B617" s="194" t="s">
        <v>488</v>
      </c>
      <c r="C617" s="195">
        <v>940</v>
      </c>
      <c r="D617" s="193"/>
    </row>
    <row r="618" spans="1:4" ht="20.100000000000001" customHeight="1">
      <c r="A618" s="190">
        <v>2080209</v>
      </c>
      <c r="B618" s="194" t="s">
        <v>489</v>
      </c>
      <c r="C618" s="195">
        <v>0</v>
      </c>
      <c r="D618" s="193"/>
    </row>
    <row r="619" spans="1:4" ht="20.100000000000001" customHeight="1">
      <c r="A619" s="190">
        <v>2080299</v>
      </c>
      <c r="B619" s="194" t="s">
        <v>490</v>
      </c>
      <c r="C619" s="195">
        <v>85</v>
      </c>
      <c r="D619" s="193"/>
    </row>
    <row r="620" spans="1:4" ht="20.100000000000001" customHeight="1">
      <c r="A620" s="190">
        <v>20804</v>
      </c>
      <c r="B620" s="191" t="s">
        <v>491</v>
      </c>
      <c r="C620" s="192">
        <f>C621</f>
        <v>0</v>
      </c>
      <c r="D620" s="193"/>
    </row>
    <row r="621" spans="1:4" ht="20.100000000000001" customHeight="1">
      <c r="A621" s="190">
        <v>2080402</v>
      </c>
      <c r="B621" s="194" t="s">
        <v>492</v>
      </c>
      <c r="C621" s="192"/>
      <c r="D621" s="193"/>
    </row>
    <row r="622" spans="1:4" ht="20.100000000000001" customHeight="1">
      <c r="A622" s="190">
        <v>20805</v>
      </c>
      <c r="B622" s="191" t="s">
        <v>493</v>
      </c>
      <c r="C622" s="192">
        <f>SUM(C623:C630)</f>
        <v>8725</v>
      </c>
      <c r="D622" s="193"/>
    </row>
    <row r="623" spans="1:4" ht="20.100000000000001" customHeight="1">
      <c r="A623" s="190">
        <v>2080501</v>
      </c>
      <c r="B623" s="194" t="s">
        <v>494</v>
      </c>
      <c r="C623" s="195">
        <v>6300</v>
      </c>
      <c r="D623" s="193"/>
    </row>
    <row r="624" spans="1:4" ht="20.100000000000001" customHeight="1">
      <c r="A624" s="190">
        <v>2080502</v>
      </c>
      <c r="B624" s="194" t="s">
        <v>495</v>
      </c>
      <c r="C624" s="195">
        <v>2400</v>
      </c>
      <c r="D624" s="193"/>
    </row>
    <row r="625" spans="1:4" ht="20.100000000000001" customHeight="1">
      <c r="A625" s="190">
        <v>2080503</v>
      </c>
      <c r="B625" s="194" t="s">
        <v>496</v>
      </c>
      <c r="C625" s="195">
        <v>0</v>
      </c>
      <c r="D625" s="193"/>
    </row>
    <row r="626" spans="1:4" ht="20.100000000000001" customHeight="1">
      <c r="A626" s="190">
        <v>2080504</v>
      </c>
      <c r="B626" s="194" t="s">
        <v>497</v>
      </c>
      <c r="C626" s="195">
        <v>0</v>
      </c>
      <c r="D626" s="193"/>
    </row>
    <row r="627" spans="1:4" ht="20.100000000000001" customHeight="1">
      <c r="A627" s="190">
        <v>2080505</v>
      </c>
      <c r="B627" s="194" t="s">
        <v>498</v>
      </c>
      <c r="C627" s="195">
        <v>0</v>
      </c>
      <c r="D627" s="193"/>
    </row>
    <row r="628" spans="1:4" ht="20.100000000000001" customHeight="1">
      <c r="A628" s="190">
        <v>2080506</v>
      </c>
      <c r="B628" s="194" t="s">
        <v>499</v>
      </c>
      <c r="C628" s="195">
        <v>0</v>
      </c>
      <c r="D628" s="193"/>
    </row>
    <row r="629" spans="1:4" ht="20.100000000000001" customHeight="1">
      <c r="A629" s="190">
        <v>2080507</v>
      </c>
      <c r="B629" s="194" t="s">
        <v>500</v>
      </c>
      <c r="C629" s="195">
        <v>0</v>
      </c>
      <c r="D629" s="193"/>
    </row>
    <row r="630" spans="1:4" ht="20.100000000000001" customHeight="1">
      <c r="A630" s="190">
        <v>2080599</v>
      </c>
      <c r="B630" s="194" t="s">
        <v>501</v>
      </c>
      <c r="C630" s="195">
        <v>25</v>
      </c>
      <c r="D630" s="193"/>
    </row>
    <row r="631" spans="1:4" ht="20.100000000000001" customHeight="1">
      <c r="A631" s="190">
        <v>20806</v>
      </c>
      <c r="B631" s="191" t="s">
        <v>502</v>
      </c>
      <c r="C631" s="192">
        <f>SUM(C632:C634)</f>
        <v>0</v>
      </c>
      <c r="D631" s="193"/>
    </row>
    <row r="632" spans="1:4" ht="20.100000000000001" customHeight="1">
      <c r="A632" s="190">
        <v>2080601</v>
      </c>
      <c r="B632" s="194" t="s">
        <v>503</v>
      </c>
      <c r="C632" s="192"/>
      <c r="D632" s="193"/>
    </row>
    <row r="633" spans="1:4" ht="20.100000000000001" customHeight="1">
      <c r="A633" s="190">
        <v>2080602</v>
      </c>
      <c r="B633" s="194" t="s">
        <v>504</v>
      </c>
      <c r="C633" s="192"/>
      <c r="D633" s="193"/>
    </row>
    <row r="634" spans="1:4" ht="20.100000000000001" customHeight="1">
      <c r="A634" s="190">
        <v>2080699</v>
      </c>
      <c r="B634" s="194" t="s">
        <v>505</v>
      </c>
      <c r="C634" s="192"/>
      <c r="D634" s="193"/>
    </row>
    <row r="635" spans="1:4" ht="20.100000000000001" customHeight="1">
      <c r="A635" s="190">
        <v>20807</v>
      </c>
      <c r="B635" s="191" t="s">
        <v>506</v>
      </c>
      <c r="C635" s="192">
        <f>SUM(C636:C644)</f>
        <v>3666</v>
      </c>
      <c r="D635" s="193"/>
    </row>
    <row r="636" spans="1:4" ht="20.100000000000001" customHeight="1">
      <c r="A636" s="190">
        <v>2080701</v>
      </c>
      <c r="B636" s="194" t="s">
        <v>507</v>
      </c>
      <c r="C636" s="192">
        <v>152</v>
      </c>
      <c r="D636" s="193"/>
    </row>
    <row r="637" spans="1:4" ht="20.100000000000001" customHeight="1">
      <c r="A637" s="190">
        <v>2080702</v>
      </c>
      <c r="B637" s="194" t="s">
        <v>508</v>
      </c>
      <c r="C637" s="192"/>
      <c r="D637" s="193"/>
    </row>
    <row r="638" spans="1:4" ht="20.100000000000001" customHeight="1">
      <c r="A638" s="190">
        <v>2080704</v>
      </c>
      <c r="B638" s="194" t="s">
        <v>509</v>
      </c>
      <c r="C638" s="192"/>
      <c r="D638" s="193"/>
    </row>
    <row r="639" spans="1:4" ht="20.100000000000001" customHeight="1">
      <c r="A639" s="190">
        <v>2080705</v>
      </c>
      <c r="B639" s="194" t="s">
        <v>510</v>
      </c>
      <c r="C639" s="192"/>
      <c r="D639" s="193"/>
    </row>
    <row r="640" spans="1:4" ht="20.100000000000001" customHeight="1">
      <c r="A640" s="190">
        <v>2080709</v>
      </c>
      <c r="B640" s="194" t="s">
        <v>511</v>
      </c>
      <c r="C640" s="192"/>
      <c r="D640" s="193"/>
    </row>
    <row r="641" spans="1:4" ht="20.100000000000001" customHeight="1">
      <c r="A641" s="190">
        <v>2080711</v>
      </c>
      <c r="B641" s="194" t="s">
        <v>512</v>
      </c>
      <c r="C641" s="192"/>
      <c r="D641" s="193"/>
    </row>
    <row r="642" spans="1:4" ht="20.100000000000001" customHeight="1">
      <c r="A642" s="190">
        <v>2080712</v>
      </c>
      <c r="B642" s="194" t="s">
        <v>513</v>
      </c>
      <c r="C642" s="192"/>
      <c r="D642" s="193"/>
    </row>
    <row r="643" spans="1:4" ht="20.100000000000001" customHeight="1">
      <c r="A643" s="190">
        <v>2080713</v>
      </c>
      <c r="B643" s="194" t="s">
        <v>514</v>
      </c>
      <c r="C643" s="192"/>
      <c r="D643" s="193"/>
    </row>
    <row r="644" spans="1:4" ht="20.100000000000001" customHeight="1">
      <c r="A644" s="190">
        <v>2080799</v>
      </c>
      <c r="B644" s="194" t="s">
        <v>515</v>
      </c>
      <c r="C644" s="192">
        <v>3514</v>
      </c>
      <c r="D644" s="193"/>
    </row>
    <row r="645" spans="1:4" ht="20.100000000000001" customHeight="1">
      <c r="A645" s="190">
        <v>20808</v>
      </c>
      <c r="B645" s="191" t="s">
        <v>516</v>
      </c>
      <c r="C645" s="192">
        <f>SUM(C646:C652)</f>
        <v>4050</v>
      </c>
      <c r="D645" s="193"/>
    </row>
    <row r="646" spans="1:4" ht="20.100000000000001" customHeight="1">
      <c r="A646" s="190">
        <v>2080801</v>
      </c>
      <c r="B646" s="194" t="s">
        <v>517</v>
      </c>
      <c r="C646" s="195">
        <v>0</v>
      </c>
      <c r="D646" s="193"/>
    </row>
    <row r="647" spans="1:4" ht="20.100000000000001" customHeight="1">
      <c r="A647" s="190">
        <v>2080802</v>
      </c>
      <c r="B647" s="194" t="s">
        <v>518</v>
      </c>
      <c r="C647" s="195">
        <v>150</v>
      </c>
      <c r="D647" s="193"/>
    </row>
    <row r="648" spans="1:4" ht="20.100000000000001" customHeight="1">
      <c r="A648" s="190">
        <v>2080803</v>
      </c>
      <c r="B648" s="194" t="s">
        <v>519</v>
      </c>
      <c r="C648" s="195">
        <v>0</v>
      </c>
      <c r="D648" s="193"/>
    </row>
    <row r="649" spans="1:4" ht="20.100000000000001" customHeight="1">
      <c r="A649" s="190">
        <v>2080804</v>
      </c>
      <c r="B649" s="194" t="s">
        <v>520</v>
      </c>
      <c r="C649" s="195">
        <v>0</v>
      </c>
      <c r="D649" s="193"/>
    </row>
    <row r="650" spans="1:4" ht="20.100000000000001" customHeight="1">
      <c r="A650" s="190">
        <v>2080805</v>
      </c>
      <c r="B650" s="194" t="s">
        <v>521</v>
      </c>
      <c r="C650" s="195">
        <v>400</v>
      </c>
      <c r="D650" s="193"/>
    </row>
    <row r="651" spans="1:4" ht="20.100000000000001" customHeight="1">
      <c r="A651" s="190">
        <v>2080806</v>
      </c>
      <c r="B651" s="194" t="s">
        <v>522</v>
      </c>
      <c r="C651" s="195">
        <v>0</v>
      </c>
      <c r="D651" s="193"/>
    </row>
    <row r="652" spans="1:4" ht="20.100000000000001" customHeight="1">
      <c r="A652" s="190">
        <v>2080899</v>
      </c>
      <c r="B652" s="194" t="s">
        <v>523</v>
      </c>
      <c r="C652" s="195">
        <v>3500</v>
      </c>
      <c r="D652" s="193"/>
    </row>
    <row r="653" spans="1:4" ht="20.100000000000001" customHeight="1">
      <c r="A653" s="190">
        <v>20809</v>
      </c>
      <c r="B653" s="191" t="s">
        <v>524</v>
      </c>
      <c r="C653" s="192">
        <f>SUM(C654:C658)</f>
        <v>258</v>
      </c>
      <c r="D653" s="193"/>
    </row>
    <row r="654" spans="1:4" ht="20.100000000000001" customHeight="1">
      <c r="A654" s="190">
        <v>2080901</v>
      </c>
      <c r="B654" s="194" t="s">
        <v>525</v>
      </c>
      <c r="C654" s="195">
        <v>210</v>
      </c>
      <c r="D654" s="193"/>
    </row>
    <row r="655" spans="1:4" ht="20.100000000000001" customHeight="1">
      <c r="A655" s="190">
        <v>2080902</v>
      </c>
      <c r="B655" s="194" t="s">
        <v>526</v>
      </c>
      <c r="C655" s="195">
        <v>0</v>
      </c>
      <c r="D655" s="193"/>
    </row>
    <row r="656" spans="1:4" ht="20.100000000000001" customHeight="1">
      <c r="A656" s="190">
        <v>2080903</v>
      </c>
      <c r="B656" s="194" t="s">
        <v>527</v>
      </c>
      <c r="C656" s="195">
        <v>0</v>
      </c>
      <c r="D656" s="193"/>
    </row>
    <row r="657" spans="1:4" ht="20.100000000000001" customHeight="1">
      <c r="A657" s="190">
        <v>2080904</v>
      </c>
      <c r="B657" s="194" t="s">
        <v>528</v>
      </c>
      <c r="C657" s="195">
        <v>48</v>
      </c>
      <c r="D657" s="193"/>
    </row>
    <row r="658" spans="1:4" ht="20.100000000000001" customHeight="1">
      <c r="A658" s="190">
        <v>2080999</v>
      </c>
      <c r="B658" s="194" t="s">
        <v>529</v>
      </c>
      <c r="C658" s="195">
        <v>0</v>
      </c>
      <c r="D658" s="193"/>
    </row>
    <row r="659" spans="1:4" ht="20.100000000000001" customHeight="1">
      <c r="A659" s="190">
        <v>20810</v>
      </c>
      <c r="B659" s="191" t="s">
        <v>530</v>
      </c>
      <c r="C659" s="192">
        <f>SUM(C660:C665)</f>
        <v>623</v>
      </c>
      <c r="D659" s="193"/>
    </row>
    <row r="660" spans="1:4" ht="20.100000000000001" customHeight="1">
      <c r="A660" s="190">
        <v>2081001</v>
      </c>
      <c r="B660" s="194" t="s">
        <v>531</v>
      </c>
      <c r="C660" s="195">
        <v>150</v>
      </c>
      <c r="D660" s="193"/>
    </row>
    <row r="661" spans="1:4" ht="20.100000000000001" customHeight="1">
      <c r="A661" s="190">
        <v>2081002</v>
      </c>
      <c r="B661" s="194" t="s">
        <v>532</v>
      </c>
      <c r="C661" s="195">
        <v>130</v>
      </c>
      <c r="D661" s="193"/>
    </row>
    <row r="662" spans="1:4" ht="20.100000000000001" customHeight="1">
      <c r="A662" s="190">
        <v>2081003</v>
      </c>
      <c r="B662" s="194" t="s">
        <v>533</v>
      </c>
      <c r="C662" s="195">
        <v>0</v>
      </c>
      <c r="D662" s="193"/>
    </row>
    <row r="663" spans="1:4" ht="20.100000000000001" customHeight="1">
      <c r="A663" s="190">
        <v>2081004</v>
      </c>
      <c r="B663" s="194" t="s">
        <v>534</v>
      </c>
      <c r="C663" s="195">
        <v>4</v>
      </c>
      <c r="D663" s="193"/>
    </row>
    <row r="664" spans="1:4" ht="20.100000000000001" customHeight="1">
      <c r="A664" s="190">
        <v>2081005</v>
      </c>
      <c r="B664" s="194" t="s">
        <v>535</v>
      </c>
      <c r="C664" s="195">
        <v>250</v>
      </c>
      <c r="D664" s="193"/>
    </row>
    <row r="665" spans="1:4" ht="20.100000000000001" customHeight="1">
      <c r="A665" s="190">
        <v>2081099</v>
      </c>
      <c r="B665" s="194" t="s">
        <v>536</v>
      </c>
      <c r="C665" s="195">
        <v>89</v>
      </c>
      <c r="D665" s="193"/>
    </row>
    <row r="666" spans="1:4" ht="20.100000000000001" customHeight="1">
      <c r="A666" s="190">
        <v>20811</v>
      </c>
      <c r="B666" s="191" t="s">
        <v>537</v>
      </c>
      <c r="C666" s="192">
        <f>SUM(C667:C674)</f>
        <v>665</v>
      </c>
      <c r="D666" s="193"/>
    </row>
    <row r="667" spans="1:4" ht="20.100000000000001" customHeight="1">
      <c r="A667" s="190">
        <v>2081101</v>
      </c>
      <c r="B667" s="194" t="s">
        <v>58</v>
      </c>
      <c r="C667" s="195">
        <v>75</v>
      </c>
      <c r="D667" s="193"/>
    </row>
    <row r="668" spans="1:4" ht="20.100000000000001" customHeight="1">
      <c r="A668" s="190">
        <v>2081102</v>
      </c>
      <c r="B668" s="194" t="s">
        <v>59</v>
      </c>
      <c r="C668" s="195">
        <v>0</v>
      </c>
      <c r="D668" s="193"/>
    </row>
    <row r="669" spans="1:4" ht="20.100000000000001" customHeight="1">
      <c r="A669" s="190">
        <v>2081103</v>
      </c>
      <c r="B669" s="194" t="s">
        <v>60</v>
      </c>
      <c r="C669" s="195">
        <v>0</v>
      </c>
      <c r="D669" s="193"/>
    </row>
    <row r="670" spans="1:4" ht="20.100000000000001" customHeight="1">
      <c r="A670" s="190">
        <v>2081104</v>
      </c>
      <c r="B670" s="194" t="s">
        <v>538</v>
      </c>
      <c r="C670" s="195">
        <v>25</v>
      </c>
      <c r="D670" s="193"/>
    </row>
    <row r="671" spans="1:4" ht="20.100000000000001" customHeight="1">
      <c r="A671" s="190">
        <v>2081105</v>
      </c>
      <c r="B671" s="194" t="s">
        <v>539</v>
      </c>
      <c r="C671" s="195">
        <v>180</v>
      </c>
      <c r="D671" s="193"/>
    </row>
    <row r="672" spans="1:4" ht="20.100000000000001" customHeight="1">
      <c r="A672" s="190">
        <v>2081106</v>
      </c>
      <c r="B672" s="194" t="s">
        <v>540</v>
      </c>
      <c r="C672" s="195">
        <v>0</v>
      </c>
      <c r="D672" s="193"/>
    </row>
    <row r="673" spans="1:4" ht="20.100000000000001" customHeight="1">
      <c r="A673" s="190">
        <v>2081107</v>
      </c>
      <c r="B673" s="194" t="s">
        <v>541</v>
      </c>
      <c r="C673" s="195">
        <v>385</v>
      </c>
      <c r="D673" s="193"/>
    </row>
    <row r="674" spans="1:4" ht="20.100000000000001" customHeight="1">
      <c r="A674" s="190">
        <v>2081199</v>
      </c>
      <c r="B674" s="194" t="s">
        <v>542</v>
      </c>
      <c r="C674" s="192"/>
      <c r="D674" s="193"/>
    </row>
    <row r="675" spans="1:4" ht="20.100000000000001" customHeight="1">
      <c r="A675" s="190">
        <v>20815</v>
      </c>
      <c r="B675" s="191" t="s">
        <v>543</v>
      </c>
      <c r="C675" s="192">
        <f>SUM(C676:C679)</f>
        <v>545</v>
      </c>
      <c r="D675" s="193"/>
    </row>
    <row r="676" spans="1:4" ht="20.100000000000001" customHeight="1">
      <c r="A676" s="190">
        <v>2081501</v>
      </c>
      <c r="B676" s="194" t="s">
        <v>544</v>
      </c>
      <c r="C676" s="195">
        <v>525</v>
      </c>
      <c r="D676" s="193"/>
    </row>
    <row r="677" spans="1:4" ht="20.100000000000001" customHeight="1">
      <c r="A677" s="190">
        <v>2081502</v>
      </c>
      <c r="B677" s="194" t="s">
        <v>545</v>
      </c>
      <c r="C677" s="195">
        <v>20</v>
      </c>
      <c r="D677" s="193"/>
    </row>
    <row r="678" spans="1:4" ht="20.100000000000001" customHeight="1">
      <c r="A678" s="190">
        <v>2081503</v>
      </c>
      <c r="B678" s="194" t="s">
        <v>546</v>
      </c>
      <c r="C678" s="195">
        <v>0</v>
      </c>
      <c r="D678" s="193"/>
    </row>
    <row r="679" spans="1:4" ht="20.100000000000001" customHeight="1">
      <c r="A679" s="190">
        <v>2081599</v>
      </c>
      <c r="B679" s="194" t="s">
        <v>547</v>
      </c>
      <c r="C679" s="195">
        <v>0</v>
      </c>
      <c r="D679" s="193"/>
    </row>
    <row r="680" spans="1:4" ht="20.100000000000001" customHeight="1">
      <c r="A680" s="190">
        <v>20816</v>
      </c>
      <c r="B680" s="191" t="s">
        <v>548</v>
      </c>
      <c r="C680" s="192">
        <f>SUM(C681:C684)</f>
        <v>10</v>
      </c>
      <c r="D680" s="193"/>
    </row>
    <row r="681" spans="1:4" ht="20.100000000000001" customHeight="1">
      <c r="A681" s="190">
        <v>2081601</v>
      </c>
      <c r="B681" s="194" t="s">
        <v>58</v>
      </c>
      <c r="C681" s="192"/>
      <c r="D681" s="193"/>
    </row>
    <row r="682" spans="1:4" ht="20.100000000000001" customHeight="1">
      <c r="A682" s="190">
        <v>2081602</v>
      </c>
      <c r="B682" s="194" t="s">
        <v>59</v>
      </c>
      <c r="C682" s="192">
        <v>10</v>
      </c>
      <c r="D682" s="193"/>
    </row>
    <row r="683" spans="1:4" ht="20.100000000000001" customHeight="1">
      <c r="A683" s="190">
        <v>2081603</v>
      </c>
      <c r="B683" s="194" t="s">
        <v>60</v>
      </c>
      <c r="C683" s="192"/>
      <c r="D683" s="193"/>
    </row>
    <row r="684" spans="1:4" ht="20.100000000000001" customHeight="1">
      <c r="A684" s="190">
        <v>2081699</v>
      </c>
      <c r="B684" s="194" t="s">
        <v>549</v>
      </c>
      <c r="C684" s="192"/>
      <c r="D684" s="193"/>
    </row>
    <row r="685" spans="1:4" ht="20.100000000000001" customHeight="1">
      <c r="A685" s="190">
        <v>20819</v>
      </c>
      <c r="B685" s="191" t="s">
        <v>550</v>
      </c>
      <c r="C685" s="192">
        <f>SUM(C686:C687)</f>
        <v>7480</v>
      </c>
      <c r="D685" s="193"/>
    </row>
    <row r="686" spans="1:4" ht="20.100000000000001" customHeight="1">
      <c r="A686" s="190">
        <v>2081901</v>
      </c>
      <c r="B686" s="194" t="s">
        <v>551</v>
      </c>
      <c r="C686" s="195">
        <v>6900</v>
      </c>
      <c r="D686" s="193"/>
    </row>
    <row r="687" spans="1:4" ht="20.100000000000001" customHeight="1">
      <c r="A687" s="190">
        <v>2081902</v>
      </c>
      <c r="B687" s="194" t="s">
        <v>552</v>
      </c>
      <c r="C687" s="195">
        <v>580</v>
      </c>
      <c r="D687" s="193"/>
    </row>
    <row r="688" spans="1:4" ht="20.100000000000001" customHeight="1">
      <c r="A688" s="190">
        <v>20820</v>
      </c>
      <c r="B688" s="191" t="s">
        <v>553</v>
      </c>
      <c r="C688" s="192">
        <f>SUM(C689:C690)</f>
        <v>270</v>
      </c>
      <c r="D688" s="193"/>
    </row>
    <row r="689" spans="1:4" ht="20.100000000000001" customHeight="1">
      <c r="A689" s="190">
        <v>2082001</v>
      </c>
      <c r="B689" s="194" t="s">
        <v>554</v>
      </c>
      <c r="C689" s="195">
        <v>130</v>
      </c>
      <c r="D689" s="193"/>
    </row>
    <row r="690" spans="1:4" ht="20.100000000000001" customHeight="1">
      <c r="A690" s="190">
        <v>2082002</v>
      </c>
      <c r="B690" s="194" t="s">
        <v>555</v>
      </c>
      <c r="C690" s="195">
        <v>140</v>
      </c>
      <c r="D690" s="193"/>
    </row>
    <row r="691" spans="1:4" ht="20.100000000000001" customHeight="1">
      <c r="A691" s="190">
        <v>20821</v>
      </c>
      <c r="B691" s="191" t="s">
        <v>556</v>
      </c>
      <c r="C691" s="192">
        <f>SUM(C692:C693)</f>
        <v>1450</v>
      </c>
      <c r="D691" s="193"/>
    </row>
    <row r="692" spans="1:4" ht="20.100000000000001" customHeight="1">
      <c r="A692" s="190">
        <v>2082101</v>
      </c>
      <c r="B692" s="194" t="s">
        <v>557</v>
      </c>
      <c r="C692" s="195">
        <v>350</v>
      </c>
      <c r="D692" s="193"/>
    </row>
    <row r="693" spans="1:4" ht="20.100000000000001" customHeight="1">
      <c r="A693" s="190">
        <v>2082102</v>
      </c>
      <c r="B693" s="194" t="s">
        <v>558</v>
      </c>
      <c r="C693" s="195">
        <v>1100</v>
      </c>
      <c r="D693" s="193"/>
    </row>
    <row r="694" spans="1:4" ht="20.100000000000001" customHeight="1">
      <c r="A694" s="190">
        <v>20824</v>
      </c>
      <c r="B694" s="191" t="s">
        <v>559</v>
      </c>
      <c r="C694" s="192">
        <f>SUM(C695:C696)</f>
        <v>0</v>
      </c>
      <c r="D694" s="193"/>
    </row>
    <row r="695" spans="1:4" ht="20.100000000000001" customHeight="1">
      <c r="A695" s="190">
        <v>2082401</v>
      </c>
      <c r="B695" s="194" t="s">
        <v>560</v>
      </c>
      <c r="C695" s="192"/>
      <c r="D695" s="193"/>
    </row>
    <row r="696" spans="1:4" ht="20.100000000000001" customHeight="1">
      <c r="A696" s="190">
        <v>2082402</v>
      </c>
      <c r="B696" s="194" t="s">
        <v>561</v>
      </c>
      <c r="C696" s="192"/>
      <c r="D696" s="193"/>
    </row>
    <row r="697" spans="1:4" ht="20.100000000000001" customHeight="1">
      <c r="A697" s="190">
        <v>20825</v>
      </c>
      <c r="B697" s="191" t="s">
        <v>562</v>
      </c>
      <c r="C697" s="192">
        <f>SUM(C698:C699)</f>
        <v>20</v>
      </c>
      <c r="D697" s="193"/>
    </row>
    <row r="698" spans="1:4" ht="20.100000000000001" customHeight="1">
      <c r="A698" s="190">
        <v>2082501</v>
      </c>
      <c r="B698" s="194" t="s">
        <v>563</v>
      </c>
      <c r="C698" s="192"/>
      <c r="D698" s="193"/>
    </row>
    <row r="699" spans="1:4" ht="20.100000000000001" customHeight="1">
      <c r="A699" s="190">
        <v>2082502</v>
      </c>
      <c r="B699" s="194" t="s">
        <v>564</v>
      </c>
      <c r="C699" s="192">
        <v>20</v>
      </c>
      <c r="D699" s="193"/>
    </row>
    <row r="700" spans="1:4" ht="20.100000000000001" customHeight="1">
      <c r="A700" s="190">
        <v>20826</v>
      </c>
      <c r="B700" s="191" t="s">
        <v>565</v>
      </c>
      <c r="C700" s="192">
        <f>SUM(C701:C703)</f>
        <v>46150</v>
      </c>
      <c r="D700" s="193"/>
    </row>
    <row r="701" spans="1:4" ht="20.100000000000001" customHeight="1">
      <c r="A701" s="190">
        <v>2082601</v>
      </c>
      <c r="B701" s="194" t="s">
        <v>566</v>
      </c>
      <c r="C701" s="192"/>
      <c r="D701" s="193"/>
    </row>
    <row r="702" spans="1:4" ht="20.100000000000001" customHeight="1">
      <c r="A702" s="190">
        <v>2082602</v>
      </c>
      <c r="B702" s="194" t="s">
        <v>567</v>
      </c>
      <c r="C702" s="192">
        <v>6150</v>
      </c>
      <c r="D702" s="193"/>
    </row>
    <row r="703" spans="1:4" ht="20.100000000000001" customHeight="1">
      <c r="A703" s="190">
        <v>2082699</v>
      </c>
      <c r="B703" s="194" t="s">
        <v>568</v>
      </c>
      <c r="C703" s="192">
        <v>40000</v>
      </c>
      <c r="D703" s="193"/>
    </row>
    <row r="704" spans="1:4" ht="20.100000000000001" customHeight="1">
      <c r="A704" s="190">
        <v>20827</v>
      </c>
      <c r="B704" s="191" t="s">
        <v>569</v>
      </c>
      <c r="C704" s="192">
        <f>SUM(C705:C708)</f>
        <v>2700</v>
      </c>
      <c r="D704" s="193"/>
    </row>
    <row r="705" spans="1:4" ht="20.100000000000001" customHeight="1">
      <c r="A705" s="190">
        <v>2082701</v>
      </c>
      <c r="B705" s="194" t="s">
        <v>570</v>
      </c>
      <c r="C705" s="192"/>
      <c r="D705" s="193"/>
    </row>
    <row r="706" spans="1:4" ht="20.100000000000001" customHeight="1">
      <c r="A706" s="190">
        <v>2082702</v>
      </c>
      <c r="B706" s="194" t="s">
        <v>571</v>
      </c>
      <c r="C706" s="192"/>
      <c r="D706" s="193"/>
    </row>
    <row r="707" spans="1:4" ht="20.100000000000001" customHeight="1">
      <c r="A707" s="190">
        <v>2082703</v>
      </c>
      <c r="B707" s="194" t="s">
        <v>572</v>
      </c>
      <c r="C707" s="192"/>
      <c r="D707" s="193"/>
    </row>
    <row r="708" spans="1:4" ht="20.100000000000001" customHeight="1">
      <c r="A708" s="190">
        <v>2082799</v>
      </c>
      <c r="B708" s="194" t="s">
        <v>573</v>
      </c>
      <c r="C708" s="192">
        <v>2700</v>
      </c>
      <c r="D708" s="193"/>
    </row>
    <row r="709" spans="1:4" ht="20.100000000000001" customHeight="1">
      <c r="A709" s="190">
        <v>20899</v>
      </c>
      <c r="B709" s="191" t="s">
        <v>574</v>
      </c>
      <c r="C709" s="192">
        <f>C710</f>
        <v>500</v>
      </c>
      <c r="D709" s="193"/>
    </row>
    <row r="710" spans="1:4" ht="20.100000000000001" customHeight="1">
      <c r="A710" s="190">
        <v>2089901</v>
      </c>
      <c r="B710" s="194" t="s">
        <v>575</v>
      </c>
      <c r="C710" s="192">
        <v>500</v>
      </c>
      <c r="D710" s="193"/>
    </row>
    <row r="711" spans="1:4" ht="20.100000000000001" customHeight="1">
      <c r="A711" s="190">
        <v>210</v>
      </c>
      <c r="B711" s="191" t="s">
        <v>576</v>
      </c>
      <c r="C711" s="192">
        <f>SUM(C712,C717,C730,C734,C746,C749,C753,C763,C768,C774,C778,C781)</f>
        <v>43661</v>
      </c>
      <c r="D711" s="193"/>
    </row>
    <row r="712" spans="1:4" ht="20.100000000000001" customHeight="1">
      <c r="A712" s="190">
        <v>21001</v>
      </c>
      <c r="B712" s="191" t="s">
        <v>577</v>
      </c>
      <c r="C712" s="192">
        <f>SUM(C713:C716)</f>
        <v>2430</v>
      </c>
      <c r="D712" s="193"/>
    </row>
    <row r="713" spans="1:4" ht="20.100000000000001" customHeight="1">
      <c r="A713" s="190">
        <v>2100101</v>
      </c>
      <c r="B713" s="194" t="s">
        <v>58</v>
      </c>
      <c r="C713" s="195">
        <v>390</v>
      </c>
      <c r="D713" s="193"/>
    </row>
    <row r="714" spans="1:4" ht="20.100000000000001" customHeight="1">
      <c r="A714" s="190">
        <v>2100102</v>
      </c>
      <c r="B714" s="194" t="s">
        <v>59</v>
      </c>
      <c r="C714" s="195">
        <v>360</v>
      </c>
      <c r="D714" s="193"/>
    </row>
    <row r="715" spans="1:4" ht="20.100000000000001" customHeight="1">
      <c r="A715" s="190">
        <v>2100103</v>
      </c>
      <c r="B715" s="194" t="s">
        <v>60</v>
      </c>
      <c r="C715" s="195">
        <v>0</v>
      </c>
      <c r="D715" s="193"/>
    </row>
    <row r="716" spans="1:4" ht="20.100000000000001" customHeight="1">
      <c r="A716" s="190">
        <v>2100199</v>
      </c>
      <c r="B716" s="194" t="s">
        <v>578</v>
      </c>
      <c r="C716" s="195">
        <v>1680</v>
      </c>
      <c r="D716" s="193"/>
    </row>
    <row r="717" spans="1:4" ht="20.100000000000001" customHeight="1">
      <c r="A717" s="190">
        <v>21002</v>
      </c>
      <c r="B717" s="191" t="s">
        <v>579</v>
      </c>
      <c r="C717" s="192">
        <f>SUM(C718:C729)</f>
        <v>4950</v>
      </c>
      <c r="D717" s="193"/>
    </row>
    <row r="718" spans="1:4" ht="20.100000000000001" customHeight="1">
      <c r="A718" s="190">
        <v>2100201</v>
      </c>
      <c r="B718" s="194" t="s">
        <v>580</v>
      </c>
      <c r="C718" s="195">
        <v>110</v>
      </c>
      <c r="D718" s="193"/>
    </row>
    <row r="719" spans="1:4" ht="20.100000000000001" customHeight="1">
      <c r="A719" s="190">
        <v>2100202</v>
      </c>
      <c r="B719" s="194" t="s">
        <v>581</v>
      </c>
      <c r="C719" s="195">
        <v>3750</v>
      </c>
      <c r="D719" s="193"/>
    </row>
    <row r="720" spans="1:4" ht="20.100000000000001" customHeight="1">
      <c r="A720" s="190">
        <v>2100203</v>
      </c>
      <c r="B720" s="194" t="s">
        <v>582</v>
      </c>
      <c r="C720" s="195">
        <v>0</v>
      </c>
      <c r="D720" s="193"/>
    </row>
    <row r="721" spans="1:4" ht="20.100000000000001" customHeight="1">
      <c r="A721" s="190">
        <v>2100204</v>
      </c>
      <c r="B721" s="194" t="s">
        <v>583</v>
      </c>
      <c r="C721" s="195">
        <v>0</v>
      </c>
      <c r="D721" s="193"/>
    </row>
    <row r="722" spans="1:4" ht="20.100000000000001" customHeight="1">
      <c r="A722" s="190">
        <v>2100205</v>
      </c>
      <c r="B722" s="194" t="s">
        <v>584</v>
      </c>
      <c r="C722" s="195">
        <v>700</v>
      </c>
      <c r="D722" s="193"/>
    </row>
    <row r="723" spans="1:4" ht="20.100000000000001" customHeight="1">
      <c r="A723" s="190">
        <v>2100206</v>
      </c>
      <c r="B723" s="194" t="s">
        <v>585</v>
      </c>
      <c r="C723" s="195">
        <v>0</v>
      </c>
      <c r="D723" s="193"/>
    </row>
    <row r="724" spans="1:4" ht="20.100000000000001" customHeight="1">
      <c r="A724" s="190">
        <v>2100207</v>
      </c>
      <c r="B724" s="194" t="s">
        <v>586</v>
      </c>
      <c r="C724" s="195">
        <v>0</v>
      </c>
      <c r="D724" s="193"/>
    </row>
    <row r="725" spans="1:4" ht="20.100000000000001" customHeight="1">
      <c r="A725" s="190">
        <v>2100208</v>
      </c>
      <c r="B725" s="194" t="s">
        <v>587</v>
      </c>
      <c r="C725" s="195">
        <v>390</v>
      </c>
      <c r="D725" s="193"/>
    </row>
    <row r="726" spans="1:4" ht="20.100000000000001" customHeight="1">
      <c r="A726" s="190">
        <v>2100209</v>
      </c>
      <c r="B726" s="194" t="s">
        <v>588</v>
      </c>
      <c r="C726" s="195">
        <v>0</v>
      </c>
      <c r="D726" s="193"/>
    </row>
    <row r="727" spans="1:4" ht="20.100000000000001" customHeight="1">
      <c r="A727" s="190">
        <v>2100210</v>
      </c>
      <c r="B727" s="194" t="s">
        <v>589</v>
      </c>
      <c r="C727" s="195">
        <v>0</v>
      </c>
      <c r="D727" s="193"/>
    </row>
    <row r="728" spans="1:4" ht="20.100000000000001" customHeight="1">
      <c r="A728" s="190">
        <v>2100211</v>
      </c>
      <c r="B728" s="194" t="s">
        <v>590</v>
      </c>
      <c r="C728" s="195">
        <v>0</v>
      </c>
      <c r="D728" s="193"/>
    </row>
    <row r="729" spans="1:4" ht="20.100000000000001" customHeight="1">
      <c r="A729" s="190">
        <v>2100299</v>
      </c>
      <c r="B729" s="194" t="s">
        <v>591</v>
      </c>
      <c r="C729" s="195">
        <v>0</v>
      </c>
      <c r="D729" s="193"/>
    </row>
    <row r="730" spans="1:4" ht="20.100000000000001" customHeight="1">
      <c r="A730" s="190">
        <v>21003</v>
      </c>
      <c r="B730" s="191" t="s">
        <v>592</v>
      </c>
      <c r="C730" s="192">
        <f>SUM(C731:C733)</f>
        <v>3850</v>
      </c>
      <c r="D730" s="193"/>
    </row>
    <row r="731" spans="1:4" ht="20.100000000000001" customHeight="1">
      <c r="A731" s="190">
        <v>2100301</v>
      </c>
      <c r="B731" s="194" t="s">
        <v>593</v>
      </c>
      <c r="C731" s="195">
        <v>0</v>
      </c>
      <c r="D731" s="193"/>
    </row>
    <row r="732" spans="1:4" ht="20.100000000000001" customHeight="1">
      <c r="A732" s="190">
        <v>2100302</v>
      </c>
      <c r="B732" s="194" t="s">
        <v>594</v>
      </c>
      <c r="C732" s="195">
        <v>1200</v>
      </c>
      <c r="D732" s="193"/>
    </row>
    <row r="733" spans="1:4" ht="20.100000000000001" customHeight="1">
      <c r="A733" s="190">
        <v>2100399</v>
      </c>
      <c r="B733" s="194" t="s">
        <v>595</v>
      </c>
      <c r="C733" s="195">
        <v>2650</v>
      </c>
      <c r="D733" s="193"/>
    </row>
    <row r="734" spans="1:4" ht="20.100000000000001" customHeight="1">
      <c r="A734" s="190">
        <v>21004</v>
      </c>
      <c r="B734" s="191" t="s">
        <v>596</v>
      </c>
      <c r="C734" s="192">
        <f>SUM(C735:C745)</f>
        <v>3214</v>
      </c>
      <c r="D734" s="193"/>
    </row>
    <row r="735" spans="1:4" ht="20.100000000000001" customHeight="1">
      <c r="A735" s="190">
        <v>2100401</v>
      </c>
      <c r="B735" s="194" t="s">
        <v>597</v>
      </c>
      <c r="C735" s="195">
        <v>15</v>
      </c>
      <c r="D735" s="193"/>
    </row>
    <row r="736" spans="1:4" ht="20.100000000000001" customHeight="1">
      <c r="A736" s="190">
        <v>2100402</v>
      </c>
      <c r="B736" s="194" t="s">
        <v>598</v>
      </c>
      <c r="C736" s="195">
        <v>145</v>
      </c>
      <c r="D736" s="193"/>
    </row>
    <row r="737" spans="1:4" ht="20.100000000000001" customHeight="1">
      <c r="A737" s="190">
        <v>2100403</v>
      </c>
      <c r="B737" s="194" t="s">
        <v>599</v>
      </c>
      <c r="C737" s="195">
        <v>14</v>
      </c>
      <c r="D737" s="193"/>
    </row>
    <row r="738" spans="1:4" ht="20.100000000000001" customHeight="1">
      <c r="A738" s="190">
        <v>2100404</v>
      </c>
      <c r="B738" s="194" t="s">
        <v>600</v>
      </c>
      <c r="C738" s="195">
        <v>0</v>
      </c>
      <c r="D738" s="193"/>
    </row>
    <row r="739" spans="1:4" ht="20.100000000000001" customHeight="1">
      <c r="A739" s="190">
        <v>2100405</v>
      </c>
      <c r="B739" s="194" t="s">
        <v>601</v>
      </c>
      <c r="C739" s="195">
        <v>0</v>
      </c>
      <c r="D739" s="193"/>
    </row>
    <row r="740" spans="1:4" ht="20.100000000000001" customHeight="1">
      <c r="A740" s="190">
        <v>2100406</v>
      </c>
      <c r="B740" s="194" t="s">
        <v>602</v>
      </c>
      <c r="C740" s="195">
        <v>0</v>
      </c>
      <c r="D740" s="193"/>
    </row>
    <row r="741" spans="1:4" ht="20.100000000000001" customHeight="1">
      <c r="A741" s="190">
        <v>2100407</v>
      </c>
      <c r="B741" s="194" t="s">
        <v>603</v>
      </c>
      <c r="C741" s="195">
        <v>0</v>
      </c>
      <c r="D741" s="193"/>
    </row>
    <row r="742" spans="1:4" ht="20.100000000000001" customHeight="1">
      <c r="A742" s="190">
        <v>2100408</v>
      </c>
      <c r="B742" s="194" t="s">
        <v>604</v>
      </c>
      <c r="C742" s="195">
        <v>2000</v>
      </c>
      <c r="D742" s="193"/>
    </row>
    <row r="743" spans="1:4" ht="20.100000000000001" customHeight="1">
      <c r="A743" s="190">
        <v>2100409</v>
      </c>
      <c r="B743" s="194" t="s">
        <v>605</v>
      </c>
      <c r="C743" s="195">
        <v>1000</v>
      </c>
      <c r="D743" s="193"/>
    </row>
    <row r="744" spans="1:4" ht="20.100000000000001" customHeight="1">
      <c r="A744" s="190">
        <v>2100410</v>
      </c>
      <c r="B744" s="194" t="s">
        <v>606</v>
      </c>
      <c r="C744" s="195">
        <v>0</v>
      </c>
      <c r="D744" s="193"/>
    </row>
    <row r="745" spans="1:4" ht="20.100000000000001" customHeight="1">
      <c r="A745" s="190">
        <v>2100499</v>
      </c>
      <c r="B745" s="194" t="s">
        <v>607</v>
      </c>
      <c r="C745" s="195">
        <v>40</v>
      </c>
      <c r="D745" s="193"/>
    </row>
    <row r="746" spans="1:4" ht="20.100000000000001" customHeight="1">
      <c r="A746" s="190">
        <v>21006</v>
      </c>
      <c r="B746" s="191" t="s">
        <v>608</v>
      </c>
      <c r="C746" s="192">
        <f>SUM(C747:C748)</f>
        <v>45</v>
      </c>
      <c r="D746" s="193"/>
    </row>
    <row r="747" spans="1:4" ht="20.100000000000001" customHeight="1">
      <c r="A747" s="190">
        <v>2100601</v>
      </c>
      <c r="B747" s="194" t="s">
        <v>609</v>
      </c>
      <c r="C747" s="192">
        <v>45</v>
      </c>
      <c r="D747" s="193"/>
    </row>
    <row r="748" spans="1:4" ht="20.100000000000001" customHeight="1">
      <c r="A748" s="190">
        <v>2100699</v>
      </c>
      <c r="B748" s="194" t="s">
        <v>610</v>
      </c>
      <c r="C748" s="192"/>
      <c r="D748" s="193"/>
    </row>
    <row r="749" spans="1:4" ht="20.100000000000001" customHeight="1">
      <c r="A749" s="190">
        <v>21007</v>
      </c>
      <c r="B749" s="191" t="s">
        <v>611</v>
      </c>
      <c r="C749" s="192">
        <f>SUM(C750:C752)</f>
        <v>2560</v>
      </c>
      <c r="D749" s="193"/>
    </row>
    <row r="750" spans="1:4" ht="20.100000000000001" customHeight="1">
      <c r="A750" s="190">
        <v>2100716</v>
      </c>
      <c r="B750" s="194" t="s">
        <v>612</v>
      </c>
      <c r="C750" s="195">
        <v>0</v>
      </c>
      <c r="D750" s="193"/>
    </row>
    <row r="751" spans="1:4" ht="20.100000000000001" customHeight="1">
      <c r="A751" s="190">
        <v>2100717</v>
      </c>
      <c r="B751" s="194" t="s">
        <v>613</v>
      </c>
      <c r="C751" s="195">
        <v>560</v>
      </c>
      <c r="D751" s="193"/>
    </row>
    <row r="752" spans="1:4" ht="20.100000000000001" customHeight="1">
      <c r="A752" s="190">
        <v>2100799</v>
      </c>
      <c r="B752" s="194" t="s">
        <v>614</v>
      </c>
      <c r="C752" s="195">
        <v>2000</v>
      </c>
      <c r="D752" s="193"/>
    </row>
    <row r="753" spans="1:4" ht="20.100000000000001" customHeight="1">
      <c r="A753" s="190">
        <v>21010</v>
      </c>
      <c r="B753" s="191" t="s">
        <v>615</v>
      </c>
      <c r="C753" s="192">
        <f>SUM(C754:C762)</f>
        <v>488</v>
      </c>
      <c r="D753" s="193"/>
    </row>
    <row r="754" spans="1:4" ht="20.100000000000001" customHeight="1">
      <c r="A754" s="190">
        <v>2101001</v>
      </c>
      <c r="B754" s="194" t="s">
        <v>58</v>
      </c>
      <c r="C754" s="195">
        <v>308</v>
      </c>
      <c r="D754" s="193"/>
    </row>
    <row r="755" spans="1:4" ht="20.100000000000001" customHeight="1">
      <c r="A755" s="190">
        <v>2101002</v>
      </c>
      <c r="B755" s="194" t="s">
        <v>59</v>
      </c>
      <c r="C755" s="195">
        <v>15</v>
      </c>
      <c r="D755" s="193"/>
    </row>
    <row r="756" spans="1:4" ht="20.100000000000001" customHeight="1">
      <c r="A756" s="190">
        <v>2101003</v>
      </c>
      <c r="B756" s="194" t="s">
        <v>60</v>
      </c>
      <c r="C756" s="195">
        <v>0</v>
      </c>
      <c r="D756" s="193"/>
    </row>
    <row r="757" spans="1:4" ht="20.100000000000001" customHeight="1">
      <c r="A757" s="190">
        <v>2101012</v>
      </c>
      <c r="B757" s="194" t="s">
        <v>616</v>
      </c>
      <c r="C757" s="195">
        <v>5</v>
      </c>
      <c r="D757" s="193"/>
    </row>
    <row r="758" spans="1:4" ht="20.100000000000001" customHeight="1">
      <c r="A758" s="190">
        <v>2101014</v>
      </c>
      <c r="B758" s="194" t="s">
        <v>617</v>
      </c>
      <c r="C758" s="195">
        <v>0</v>
      </c>
      <c r="D758" s="193"/>
    </row>
    <row r="759" spans="1:4" ht="20.100000000000001" customHeight="1">
      <c r="A759" s="190">
        <v>2101015</v>
      </c>
      <c r="B759" s="194" t="s">
        <v>618</v>
      </c>
      <c r="C759" s="195">
        <v>0</v>
      </c>
      <c r="D759" s="193"/>
    </row>
    <row r="760" spans="1:4" ht="20.100000000000001" customHeight="1">
      <c r="A760" s="190">
        <v>2101016</v>
      </c>
      <c r="B760" s="194" t="s">
        <v>619</v>
      </c>
      <c r="C760" s="195">
        <v>60</v>
      </c>
      <c r="D760" s="193"/>
    </row>
    <row r="761" spans="1:4" ht="20.100000000000001" customHeight="1">
      <c r="A761" s="190">
        <v>2101050</v>
      </c>
      <c r="B761" s="194" t="s">
        <v>67</v>
      </c>
      <c r="C761" s="195">
        <v>0</v>
      </c>
      <c r="D761" s="193"/>
    </row>
    <row r="762" spans="1:4" ht="20.100000000000001" customHeight="1">
      <c r="A762" s="190">
        <v>2101099</v>
      </c>
      <c r="B762" s="194" t="s">
        <v>620</v>
      </c>
      <c r="C762" s="195">
        <v>100</v>
      </c>
      <c r="D762" s="193"/>
    </row>
    <row r="763" spans="1:4" ht="20.100000000000001" customHeight="1">
      <c r="A763" s="190">
        <v>21011</v>
      </c>
      <c r="B763" s="191" t="s">
        <v>621</v>
      </c>
      <c r="C763" s="192">
        <f>SUM(C764:C767)</f>
        <v>1800</v>
      </c>
      <c r="D763" s="193"/>
    </row>
    <row r="764" spans="1:4" ht="20.100000000000001" customHeight="1">
      <c r="A764" s="190">
        <v>2101101</v>
      </c>
      <c r="B764" s="194" t="s">
        <v>622</v>
      </c>
      <c r="C764" s="192">
        <v>1000</v>
      </c>
      <c r="D764" s="193"/>
    </row>
    <row r="765" spans="1:4" ht="20.100000000000001" customHeight="1">
      <c r="A765" s="190">
        <v>2101102</v>
      </c>
      <c r="B765" s="194" t="s">
        <v>623</v>
      </c>
      <c r="C765" s="192">
        <v>800</v>
      </c>
      <c r="D765" s="193"/>
    </row>
    <row r="766" spans="1:4" ht="20.100000000000001" customHeight="1">
      <c r="A766" s="190">
        <v>2101103</v>
      </c>
      <c r="B766" s="194" t="s">
        <v>624</v>
      </c>
      <c r="C766" s="192"/>
      <c r="D766" s="193"/>
    </row>
    <row r="767" spans="1:4" ht="20.100000000000001" customHeight="1">
      <c r="A767" s="190">
        <v>2101199</v>
      </c>
      <c r="B767" s="194" t="s">
        <v>625</v>
      </c>
      <c r="C767" s="192"/>
      <c r="D767" s="193"/>
    </row>
    <row r="768" spans="1:4" ht="20.100000000000001" customHeight="1">
      <c r="A768" s="190">
        <v>21012</v>
      </c>
      <c r="B768" s="191" t="s">
        <v>626</v>
      </c>
      <c r="C768" s="192">
        <f>SUM(C769:C773)</f>
        <v>22650</v>
      </c>
      <c r="D768" s="193"/>
    </row>
    <row r="769" spans="1:4" ht="20.100000000000001" customHeight="1">
      <c r="A769" s="190">
        <v>2101201</v>
      </c>
      <c r="B769" s="194" t="s">
        <v>627</v>
      </c>
      <c r="C769" s="192"/>
      <c r="D769" s="193"/>
    </row>
    <row r="770" spans="1:4" ht="20.100000000000001" customHeight="1">
      <c r="A770" s="190">
        <v>2101202</v>
      </c>
      <c r="B770" s="194" t="s">
        <v>628</v>
      </c>
      <c r="C770" s="192"/>
      <c r="D770" s="193"/>
    </row>
    <row r="771" spans="1:4" ht="20.100000000000001" customHeight="1">
      <c r="A771" s="190">
        <v>2101203</v>
      </c>
      <c r="B771" s="194" t="s">
        <v>629</v>
      </c>
      <c r="C771" s="192">
        <v>15950</v>
      </c>
      <c r="D771" s="193"/>
    </row>
    <row r="772" spans="1:4" ht="20.100000000000001" customHeight="1">
      <c r="A772" s="190">
        <v>2101204</v>
      </c>
      <c r="B772" s="194" t="s">
        <v>630</v>
      </c>
      <c r="C772" s="192">
        <v>5500</v>
      </c>
      <c r="D772" s="193"/>
    </row>
    <row r="773" spans="1:4" ht="20.100000000000001" customHeight="1">
      <c r="A773" s="190">
        <v>2101299</v>
      </c>
      <c r="B773" s="194" t="s">
        <v>631</v>
      </c>
      <c r="C773" s="192">
        <v>1200</v>
      </c>
      <c r="D773" s="193"/>
    </row>
    <row r="774" spans="1:4" ht="20.100000000000001" customHeight="1">
      <c r="A774" s="190">
        <v>21013</v>
      </c>
      <c r="B774" s="191" t="s">
        <v>632</v>
      </c>
      <c r="C774" s="192">
        <f>SUM(C775:C777)</f>
        <v>1200</v>
      </c>
      <c r="D774" s="193"/>
    </row>
    <row r="775" spans="1:4" ht="20.100000000000001" customHeight="1">
      <c r="A775" s="190">
        <v>2101301</v>
      </c>
      <c r="B775" s="194" t="s">
        <v>633</v>
      </c>
      <c r="C775" s="192">
        <v>1200</v>
      </c>
      <c r="D775" s="193"/>
    </row>
    <row r="776" spans="1:4" ht="20.100000000000001" customHeight="1">
      <c r="A776" s="190">
        <v>2101302</v>
      </c>
      <c r="B776" s="194" t="s">
        <v>634</v>
      </c>
      <c r="C776" s="192"/>
      <c r="D776" s="193"/>
    </row>
    <row r="777" spans="1:4" ht="20.100000000000001" customHeight="1">
      <c r="A777" s="190">
        <v>2101399</v>
      </c>
      <c r="B777" s="194" t="s">
        <v>635</v>
      </c>
      <c r="C777" s="192"/>
      <c r="D777" s="193"/>
    </row>
    <row r="778" spans="1:4" ht="20.100000000000001" customHeight="1">
      <c r="A778" s="190">
        <v>21014</v>
      </c>
      <c r="B778" s="191" t="s">
        <v>636</v>
      </c>
      <c r="C778" s="192">
        <f>SUM(C779:C780)</f>
        <v>74</v>
      </c>
      <c r="D778" s="193"/>
    </row>
    <row r="779" spans="1:4" ht="20.100000000000001" customHeight="1">
      <c r="A779" s="190">
        <v>2101401</v>
      </c>
      <c r="B779" s="194" t="s">
        <v>637</v>
      </c>
      <c r="C779" s="192">
        <v>74</v>
      </c>
      <c r="D779" s="193"/>
    </row>
    <row r="780" spans="1:4" ht="20.100000000000001" customHeight="1">
      <c r="A780" s="190">
        <v>2101499</v>
      </c>
      <c r="B780" s="194" t="s">
        <v>638</v>
      </c>
      <c r="C780" s="192"/>
      <c r="D780" s="193"/>
    </row>
    <row r="781" spans="1:4" ht="20.100000000000001" customHeight="1">
      <c r="A781" s="190">
        <v>21099</v>
      </c>
      <c r="B781" s="191" t="s">
        <v>639</v>
      </c>
      <c r="C781" s="192">
        <f>C782</f>
        <v>400</v>
      </c>
      <c r="D781" s="193"/>
    </row>
    <row r="782" spans="1:4" ht="20.100000000000001" customHeight="1">
      <c r="A782" s="190">
        <v>2109901</v>
      </c>
      <c r="B782" s="194" t="s">
        <v>640</v>
      </c>
      <c r="C782" s="192">
        <v>400</v>
      </c>
      <c r="D782" s="193"/>
    </row>
    <row r="783" spans="1:4" ht="20.100000000000001" customHeight="1">
      <c r="A783" s="190">
        <v>211</v>
      </c>
      <c r="B783" s="191" t="s">
        <v>641</v>
      </c>
      <c r="C783" s="192">
        <f>C784+C793+C797+C806+C812+C818+C824+C827+C830+C832+C834+C840+C842+C844+C859</f>
        <v>4556</v>
      </c>
      <c r="D783" s="193"/>
    </row>
    <row r="784" spans="1:4" ht="20.100000000000001" customHeight="1">
      <c r="A784" s="190">
        <v>21101</v>
      </c>
      <c r="B784" s="191" t="s">
        <v>642</v>
      </c>
      <c r="C784" s="192">
        <f>SUM(C785:C792)</f>
        <v>0</v>
      </c>
      <c r="D784" s="193"/>
    </row>
    <row r="785" spans="1:4" ht="20.100000000000001" customHeight="1">
      <c r="A785" s="190">
        <v>2110101</v>
      </c>
      <c r="B785" s="194" t="s">
        <v>58</v>
      </c>
      <c r="C785" s="192"/>
      <c r="D785" s="193"/>
    </row>
    <row r="786" spans="1:4" ht="20.100000000000001" customHeight="1">
      <c r="A786" s="190">
        <v>2110102</v>
      </c>
      <c r="B786" s="194" t="s">
        <v>59</v>
      </c>
      <c r="C786" s="192"/>
      <c r="D786" s="193"/>
    </row>
    <row r="787" spans="1:4" ht="20.100000000000001" customHeight="1">
      <c r="A787" s="190">
        <v>2110103</v>
      </c>
      <c r="B787" s="194" t="s">
        <v>60</v>
      </c>
      <c r="C787" s="192"/>
      <c r="D787" s="193"/>
    </row>
    <row r="788" spans="1:4" ht="20.100000000000001" customHeight="1">
      <c r="A788" s="190">
        <v>2110104</v>
      </c>
      <c r="B788" s="194" t="s">
        <v>643</v>
      </c>
      <c r="C788" s="192"/>
      <c r="D788" s="193"/>
    </row>
    <row r="789" spans="1:4" ht="20.100000000000001" customHeight="1">
      <c r="A789" s="190">
        <v>2110105</v>
      </c>
      <c r="B789" s="194" t="s">
        <v>644</v>
      </c>
      <c r="C789" s="192"/>
      <c r="D789" s="193"/>
    </row>
    <row r="790" spans="1:4" ht="20.100000000000001" customHeight="1">
      <c r="A790" s="190">
        <v>2110106</v>
      </c>
      <c r="B790" s="194" t="s">
        <v>645</v>
      </c>
      <c r="C790" s="192"/>
      <c r="D790" s="193"/>
    </row>
    <row r="791" spans="1:4" ht="20.100000000000001" customHeight="1">
      <c r="A791" s="190">
        <v>2110107</v>
      </c>
      <c r="B791" s="194" t="s">
        <v>646</v>
      </c>
      <c r="C791" s="192"/>
      <c r="D791" s="193"/>
    </row>
    <row r="792" spans="1:4" ht="20.100000000000001" customHeight="1">
      <c r="A792" s="190">
        <v>2110199</v>
      </c>
      <c r="B792" s="194" t="s">
        <v>647</v>
      </c>
      <c r="C792" s="192"/>
      <c r="D792" s="193"/>
    </row>
    <row r="793" spans="1:4" ht="20.100000000000001" customHeight="1">
      <c r="A793" s="190">
        <v>21102</v>
      </c>
      <c r="B793" s="191" t="s">
        <v>648</v>
      </c>
      <c r="C793" s="192">
        <f>SUM(C794:C796)</f>
        <v>0</v>
      </c>
      <c r="D793" s="193"/>
    </row>
    <row r="794" spans="1:4" ht="20.100000000000001" customHeight="1">
      <c r="A794" s="190">
        <v>2110203</v>
      </c>
      <c r="B794" s="194" t="s">
        <v>649</v>
      </c>
      <c r="C794" s="192"/>
      <c r="D794" s="193"/>
    </row>
    <row r="795" spans="1:4" ht="20.100000000000001" customHeight="1">
      <c r="A795" s="190">
        <v>2110204</v>
      </c>
      <c r="B795" s="194" t="s">
        <v>650</v>
      </c>
      <c r="C795" s="192"/>
      <c r="D795" s="193"/>
    </row>
    <row r="796" spans="1:4" ht="20.100000000000001" customHeight="1">
      <c r="A796" s="190">
        <v>2110299</v>
      </c>
      <c r="B796" s="194" t="s">
        <v>651</v>
      </c>
      <c r="C796" s="192"/>
      <c r="D796" s="193"/>
    </row>
    <row r="797" spans="1:4" ht="20.100000000000001" customHeight="1">
      <c r="A797" s="190">
        <v>21103</v>
      </c>
      <c r="B797" s="191" t="s">
        <v>652</v>
      </c>
      <c r="C797" s="192">
        <f>SUM(C798:C805)</f>
        <v>395</v>
      </c>
      <c r="D797" s="193"/>
    </row>
    <row r="798" spans="1:4" ht="20.100000000000001" customHeight="1">
      <c r="A798" s="190">
        <v>2110301</v>
      </c>
      <c r="B798" s="194" t="s">
        <v>653</v>
      </c>
      <c r="C798" s="195">
        <v>0</v>
      </c>
      <c r="D798" s="193"/>
    </row>
    <row r="799" spans="1:4" ht="20.100000000000001" customHeight="1">
      <c r="A799" s="190">
        <v>2110302</v>
      </c>
      <c r="B799" s="194" t="s">
        <v>654</v>
      </c>
      <c r="C799" s="195">
        <v>190</v>
      </c>
      <c r="D799" s="193"/>
    </row>
    <row r="800" spans="1:4" ht="20.100000000000001" customHeight="1">
      <c r="A800" s="190">
        <v>2110303</v>
      </c>
      <c r="B800" s="194" t="s">
        <v>655</v>
      </c>
      <c r="C800" s="195">
        <v>0</v>
      </c>
      <c r="D800" s="193"/>
    </row>
    <row r="801" spans="1:4" ht="20.100000000000001" customHeight="1">
      <c r="A801" s="190">
        <v>2110304</v>
      </c>
      <c r="B801" s="194" t="s">
        <v>656</v>
      </c>
      <c r="C801" s="195">
        <v>0</v>
      </c>
      <c r="D801" s="193"/>
    </row>
    <row r="802" spans="1:4" ht="20.100000000000001" customHeight="1">
      <c r="A802" s="190">
        <v>2110305</v>
      </c>
      <c r="B802" s="194" t="s">
        <v>657</v>
      </c>
      <c r="C802" s="195">
        <v>0</v>
      </c>
      <c r="D802" s="193"/>
    </row>
    <row r="803" spans="1:4" ht="20.100000000000001" customHeight="1">
      <c r="A803" s="190">
        <v>2110306</v>
      </c>
      <c r="B803" s="194" t="s">
        <v>658</v>
      </c>
      <c r="C803" s="195">
        <v>0</v>
      </c>
      <c r="D803" s="193"/>
    </row>
    <row r="804" spans="1:4" ht="20.100000000000001" customHeight="1">
      <c r="A804" s="190">
        <v>2110307</v>
      </c>
      <c r="B804" s="194" t="s">
        <v>659</v>
      </c>
      <c r="C804" s="195">
        <v>75</v>
      </c>
      <c r="D804" s="193"/>
    </row>
    <row r="805" spans="1:4" ht="20.100000000000001" customHeight="1">
      <c r="A805" s="190">
        <v>2110399</v>
      </c>
      <c r="B805" s="194" t="s">
        <v>660</v>
      </c>
      <c r="C805" s="195">
        <v>130</v>
      </c>
      <c r="D805" s="193"/>
    </row>
    <row r="806" spans="1:4" ht="20.100000000000001" customHeight="1">
      <c r="A806" s="190">
        <v>21104</v>
      </c>
      <c r="B806" s="191" t="s">
        <v>661</v>
      </c>
      <c r="C806" s="192">
        <f>SUM(C807:C811)</f>
        <v>8</v>
      </c>
      <c r="D806" s="193"/>
    </row>
    <row r="807" spans="1:4" ht="20.100000000000001" customHeight="1">
      <c r="A807" s="190">
        <v>2110401</v>
      </c>
      <c r="B807" s="194" t="s">
        <v>662</v>
      </c>
      <c r="C807" s="192"/>
      <c r="D807" s="193"/>
    </row>
    <row r="808" spans="1:4" ht="20.100000000000001" customHeight="1">
      <c r="A808" s="190">
        <v>2110402</v>
      </c>
      <c r="B808" s="194" t="s">
        <v>663</v>
      </c>
      <c r="C808" s="192">
        <v>8</v>
      </c>
      <c r="D808" s="193"/>
    </row>
    <row r="809" spans="1:4" ht="20.100000000000001" customHeight="1">
      <c r="A809" s="190">
        <v>2110403</v>
      </c>
      <c r="B809" s="194" t="s">
        <v>664</v>
      </c>
      <c r="C809" s="192"/>
      <c r="D809" s="193"/>
    </row>
    <row r="810" spans="1:4" ht="20.100000000000001" customHeight="1">
      <c r="A810" s="190">
        <v>2110404</v>
      </c>
      <c r="B810" s="194" t="s">
        <v>665</v>
      </c>
      <c r="C810" s="192"/>
      <c r="D810" s="193"/>
    </row>
    <row r="811" spans="1:4" ht="20.100000000000001" customHeight="1">
      <c r="A811" s="190">
        <v>2110499</v>
      </c>
      <c r="B811" s="194" t="s">
        <v>666</v>
      </c>
      <c r="C811" s="192"/>
      <c r="D811" s="193"/>
    </row>
    <row r="812" spans="1:4" ht="20.100000000000001" customHeight="1">
      <c r="A812" s="190">
        <v>21105</v>
      </c>
      <c r="B812" s="191" t="s">
        <v>667</v>
      </c>
      <c r="C812" s="192">
        <f>SUM(C813:C817)</f>
        <v>0</v>
      </c>
      <c r="D812" s="193"/>
    </row>
    <row r="813" spans="1:4" ht="20.100000000000001" customHeight="1">
      <c r="A813" s="190">
        <v>2110501</v>
      </c>
      <c r="B813" s="194" t="s">
        <v>668</v>
      </c>
      <c r="C813" s="192"/>
      <c r="D813" s="193"/>
    </row>
    <row r="814" spans="1:4" ht="20.100000000000001" customHeight="1">
      <c r="A814" s="190">
        <v>2110502</v>
      </c>
      <c r="B814" s="194" t="s">
        <v>669</v>
      </c>
      <c r="C814" s="192"/>
      <c r="D814" s="193"/>
    </row>
    <row r="815" spans="1:4" ht="20.100000000000001" customHeight="1">
      <c r="A815" s="190">
        <v>2110503</v>
      </c>
      <c r="B815" s="194" t="s">
        <v>670</v>
      </c>
      <c r="C815" s="192"/>
      <c r="D815" s="193"/>
    </row>
    <row r="816" spans="1:4" ht="20.100000000000001" customHeight="1">
      <c r="A816" s="190">
        <v>2110506</v>
      </c>
      <c r="B816" s="194" t="s">
        <v>671</v>
      </c>
      <c r="C816" s="192"/>
      <c r="D816" s="193"/>
    </row>
    <row r="817" spans="1:4" ht="20.100000000000001" customHeight="1">
      <c r="A817" s="190">
        <v>2110599</v>
      </c>
      <c r="B817" s="194" t="s">
        <v>672</v>
      </c>
      <c r="C817" s="192"/>
      <c r="D817" s="193"/>
    </row>
    <row r="818" spans="1:4" ht="20.100000000000001" customHeight="1">
      <c r="A818" s="190">
        <v>21106</v>
      </c>
      <c r="B818" s="191" t="s">
        <v>673</v>
      </c>
      <c r="C818" s="192">
        <f>SUM(C819:C823)</f>
        <v>145</v>
      </c>
      <c r="D818" s="193"/>
    </row>
    <row r="819" spans="1:4" ht="20.100000000000001" customHeight="1">
      <c r="A819" s="190">
        <v>2110602</v>
      </c>
      <c r="B819" s="194" t="s">
        <v>674</v>
      </c>
      <c r="C819" s="195">
        <v>125</v>
      </c>
      <c r="D819" s="193"/>
    </row>
    <row r="820" spans="1:4" ht="20.100000000000001" customHeight="1">
      <c r="A820" s="190">
        <v>2110603</v>
      </c>
      <c r="B820" s="194" t="s">
        <v>675</v>
      </c>
      <c r="C820" s="195">
        <v>0</v>
      </c>
      <c r="D820" s="193"/>
    </row>
    <row r="821" spans="1:4" ht="20.100000000000001" customHeight="1">
      <c r="A821" s="190">
        <v>2110604</v>
      </c>
      <c r="B821" s="194" t="s">
        <v>676</v>
      </c>
      <c r="C821" s="195">
        <v>0</v>
      </c>
      <c r="D821" s="193"/>
    </row>
    <row r="822" spans="1:4" ht="20.100000000000001" customHeight="1">
      <c r="A822" s="190">
        <v>2110605</v>
      </c>
      <c r="B822" s="194" t="s">
        <v>677</v>
      </c>
      <c r="C822" s="195">
        <v>0</v>
      </c>
      <c r="D822" s="193"/>
    </row>
    <row r="823" spans="1:4" ht="20.100000000000001" customHeight="1">
      <c r="A823" s="190">
        <v>2110699</v>
      </c>
      <c r="B823" s="194" t="s">
        <v>678</v>
      </c>
      <c r="C823" s="195">
        <v>20</v>
      </c>
      <c r="D823" s="193"/>
    </row>
    <row r="824" spans="1:4" ht="20.100000000000001" customHeight="1">
      <c r="A824" s="190">
        <v>21107</v>
      </c>
      <c r="B824" s="191" t="s">
        <v>679</v>
      </c>
      <c r="C824" s="192">
        <f>SUM(C825:C826)</f>
        <v>0</v>
      </c>
      <c r="D824" s="193"/>
    </row>
    <row r="825" spans="1:4" ht="20.100000000000001" customHeight="1">
      <c r="A825" s="190">
        <v>2110704</v>
      </c>
      <c r="B825" s="194" t="s">
        <v>680</v>
      </c>
      <c r="C825" s="192"/>
      <c r="D825" s="193"/>
    </row>
    <row r="826" spans="1:4" ht="20.100000000000001" customHeight="1">
      <c r="A826" s="190">
        <v>2110799</v>
      </c>
      <c r="B826" s="194" t="s">
        <v>681</v>
      </c>
      <c r="C826" s="192"/>
      <c r="D826" s="193"/>
    </row>
    <row r="827" spans="1:4" ht="20.100000000000001" customHeight="1">
      <c r="A827" s="190">
        <v>21108</v>
      </c>
      <c r="B827" s="191" t="s">
        <v>682</v>
      </c>
      <c r="C827" s="192">
        <f>SUM(C828:C829)</f>
        <v>0</v>
      </c>
      <c r="D827" s="193"/>
    </row>
    <row r="828" spans="1:4" ht="20.100000000000001" customHeight="1">
      <c r="A828" s="190">
        <v>2110804</v>
      </c>
      <c r="B828" s="194" t="s">
        <v>683</v>
      </c>
      <c r="C828" s="192"/>
      <c r="D828" s="193"/>
    </row>
    <row r="829" spans="1:4" ht="20.100000000000001" customHeight="1">
      <c r="A829" s="190">
        <v>2110899</v>
      </c>
      <c r="B829" s="194" t="s">
        <v>684</v>
      </c>
      <c r="C829" s="192"/>
      <c r="D829" s="193"/>
    </row>
    <row r="830" spans="1:4" ht="20.100000000000001" customHeight="1">
      <c r="A830" s="190">
        <v>21109</v>
      </c>
      <c r="B830" s="191" t="s">
        <v>685</v>
      </c>
      <c r="C830" s="192">
        <f>C831</f>
        <v>0</v>
      </c>
      <c r="D830" s="193"/>
    </row>
    <row r="831" spans="1:4" ht="20.100000000000001" customHeight="1">
      <c r="A831" s="190">
        <v>2110901</v>
      </c>
      <c r="B831" s="194" t="s">
        <v>686</v>
      </c>
      <c r="C831" s="192"/>
      <c r="D831" s="193"/>
    </row>
    <row r="832" spans="1:4" ht="20.100000000000001" customHeight="1">
      <c r="A832" s="190">
        <v>21110</v>
      </c>
      <c r="B832" s="191" t="s">
        <v>687</v>
      </c>
      <c r="C832" s="192">
        <f>C833</f>
        <v>30</v>
      </c>
      <c r="D832" s="193"/>
    </row>
    <row r="833" spans="1:4" ht="20.100000000000001" customHeight="1">
      <c r="A833" s="190">
        <v>2111001</v>
      </c>
      <c r="B833" s="194" t="s">
        <v>688</v>
      </c>
      <c r="C833" s="192">
        <v>30</v>
      </c>
      <c r="D833" s="193"/>
    </row>
    <row r="834" spans="1:4" ht="20.100000000000001" customHeight="1">
      <c r="A834" s="190">
        <v>21111</v>
      </c>
      <c r="B834" s="191" t="s">
        <v>689</v>
      </c>
      <c r="C834" s="192">
        <f>SUM(C835:C839)</f>
        <v>3950</v>
      </c>
      <c r="D834" s="193"/>
    </row>
    <row r="835" spans="1:4" ht="20.100000000000001" customHeight="1">
      <c r="A835" s="190">
        <v>2111101</v>
      </c>
      <c r="B835" s="194" t="s">
        <v>690</v>
      </c>
      <c r="C835" s="195">
        <v>0</v>
      </c>
      <c r="D835" s="193"/>
    </row>
    <row r="836" spans="1:4" ht="20.100000000000001" customHeight="1">
      <c r="A836" s="190">
        <v>2111102</v>
      </c>
      <c r="B836" s="194" t="s">
        <v>691</v>
      </c>
      <c r="C836" s="195">
        <v>0</v>
      </c>
      <c r="D836" s="193"/>
    </row>
    <row r="837" spans="1:4" ht="20.100000000000001" customHeight="1">
      <c r="A837" s="190">
        <v>2111103</v>
      </c>
      <c r="B837" s="194" t="s">
        <v>692</v>
      </c>
      <c r="C837" s="195">
        <v>450</v>
      </c>
      <c r="D837" s="193"/>
    </row>
    <row r="838" spans="1:4" ht="20.100000000000001" customHeight="1">
      <c r="A838" s="190">
        <v>2111104</v>
      </c>
      <c r="B838" s="194" t="s">
        <v>693</v>
      </c>
      <c r="C838" s="195">
        <v>0</v>
      </c>
      <c r="D838" s="193"/>
    </row>
    <row r="839" spans="1:4" ht="20.100000000000001" customHeight="1">
      <c r="A839" s="190">
        <v>2111199</v>
      </c>
      <c r="B839" s="194" t="s">
        <v>694</v>
      </c>
      <c r="C839" s="195">
        <v>3500</v>
      </c>
      <c r="D839" s="193"/>
    </row>
    <row r="840" spans="1:4" ht="20.100000000000001" customHeight="1">
      <c r="A840" s="190">
        <v>21112</v>
      </c>
      <c r="B840" s="191" t="s">
        <v>695</v>
      </c>
      <c r="C840" s="192">
        <f>C841</f>
        <v>0</v>
      </c>
      <c r="D840" s="193"/>
    </row>
    <row r="841" spans="1:4" ht="20.100000000000001" customHeight="1">
      <c r="A841" s="190">
        <v>2111201</v>
      </c>
      <c r="B841" s="194" t="s">
        <v>696</v>
      </c>
      <c r="C841" s="192"/>
      <c r="D841" s="193"/>
    </row>
    <row r="842" spans="1:4" ht="20.100000000000001" customHeight="1">
      <c r="A842" s="190">
        <v>21113</v>
      </c>
      <c r="B842" s="191" t="s">
        <v>697</v>
      </c>
      <c r="C842" s="192">
        <f>C843</f>
        <v>0</v>
      </c>
      <c r="D842" s="193"/>
    </row>
    <row r="843" spans="1:4" ht="20.100000000000001" customHeight="1">
      <c r="A843" s="190">
        <v>2111301</v>
      </c>
      <c r="B843" s="194" t="s">
        <v>698</v>
      </c>
      <c r="C843" s="192"/>
      <c r="D843" s="193"/>
    </row>
    <row r="844" spans="1:4" ht="20.100000000000001" customHeight="1">
      <c r="A844" s="190">
        <v>21114</v>
      </c>
      <c r="B844" s="191" t="s">
        <v>699</v>
      </c>
      <c r="C844" s="192">
        <f>SUM(C845:C858)</f>
        <v>0</v>
      </c>
      <c r="D844" s="193"/>
    </row>
    <row r="845" spans="1:4" ht="20.100000000000001" customHeight="1">
      <c r="A845" s="190">
        <v>2111401</v>
      </c>
      <c r="B845" s="194" t="s">
        <v>58</v>
      </c>
      <c r="C845" s="192"/>
      <c r="D845" s="193"/>
    </row>
    <row r="846" spans="1:4" ht="20.100000000000001" customHeight="1">
      <c r="A846" s="190">
        <v>2111402</v>
      </c>
      <c r="B846" s="194" t="s">
        <v>59</v>
      </c>
      <c r="C846" s="192"/>
      <c r="D846" s="193"/>
    </row>
    <row r="847" spans="1:4" ht="20.100000000000001" customHeight="1">
      <c r="A847" s="190">
        <v>2111403</v>
      </c>
      <c r="B847" s="194" t="s">
        <v>60</v>
      </c>
      <c r="C847" s="192"/>
      <c r="D847" s="193"/>
    </row>
    <row r="848" spans="1:4" ht="20.100000000000001" customHeight="1">
      <c r="A848" s="190">
        <v>2111404</v>
      </c>
      <c r="B848" s="194" t="s">
        <v>700</v>
      </c>
      <c r="C848" s="192"/>
      <c r="D848" s="193"/>
    </row>
    <row r="849" spans="1:4" ht="20.100000000000001" customHeight="1">
      <c r="A849" s="190">
        <v>2111405</v>
      </c>
      <c r="B849" s="194" t="s">
        <v>701</v>
      </c>
      <c r="C849" s="192"/>
      <c r="D849" s="193"/>
    </row>
    <row r="850" spans="1:4" ht="20.100000000000001" customHeight="1">
      <c r="A850" s="190">
        <v>2111406</v>
      </c>
      <c r="B850" s="194" t="s">
        <v>702</v>
      </c>
      <c r="C850" s="192"/>
      <c r="D850" s="193"/>
    </row>
    <row r="851" spans="1:4" ht="20.100000000000001" customHeight="1">
      <c r="A851" s="190">
        <v>2111407</v>
      </c>
      <c r="B851" s="194" t="s">
        <v>703</v>
      </c>
      <c r="C851" s="192"/>
      <c r="D851" s="193"/>
    </row>
    <row r="852" spans="1:4" ht="20.100000000000001" customHeight="1">
      <c r="A852" s="190">
        <v>2111408</v>
      </c>
      <c r="B852" s="194" t="s">
        <v>704</v>
      </c>
      <c r="C852" s="192"/>
      <c r="D852" s="193"/>
    </row>
    <row r="853" spans="1:4" ht="20.100000000000001" customHeight="1">
      <c r="A853" s="190">
        <v>2111409</v>
      </c>
      <c r="B853" s="194" t="s">
        <v>705</v>
      </c>
      <c r="C853" s="192"/>
      <c r="D853" s="193"/>
    </row>
    <row r="854" spans="1:4" ht="20.100000000000001" customHeight="1">
      <c r="A854" s="190">
        <v>2111410</v>
      </c>
      <c r="B854" s="194" t="s">
        <v>706</v>
      </c>
      <c r="C854" s="192"/>
      <c r="D854" s="193"/>
    </row>
    <row r="855" spans="1:4" ht="20.100000000000001" customHeight="1">
      <c r="A855" s="190">
        <v>2111411</v>
      </c>
      <c r="B855" s="194" t="s">
        <v>101</v>
      </c>
      <c r="C855" s="192"/>
      <c r="D855" s="193"/>
    </row>
    <row r="856" spans="1:4" ht="20.100000000000001" customHeight="1">
      <c r="A856" s="190">
        <v>2111413</v>
      </c>
      <c r="B856" s="194" t="s">
        <v>707</v>
      </c>
      <c r="C856" s="192"/>
      <c r="D856" s="193"/>
    </row>
    <row r="857" spans="1:4" ht="20.100000000000001" customHeight="1">
      <c r="A857" s="190">
        <v>2111450</v>
      </c>
      <c r="B857" s="194" t="s">
        <v>67</v>
      </c>
      <c r="C857" s="192"/>
      <c r="D857" s="193"/>
    </row>
    <row r="858" spans="1:4" ht="20.100000000000001" customHeight="1">
      <c r="A858" s="190">
        <v>2111499</v>
      </c>
      <c r="B858" s="194" t="s">
        <v>708</v>
      </c>
      <c r="C858" s="192"/>
      <c r="D858" s="193"/>
    </row>
    <row r="859" spans="1:4" ht="20.100000000000001" customHeight="1">
      <c r="A859" s="190">
        <v>21199</v>
      </c>
      <c r="B859" s="191" t="s">
        <v>709</v>
      </c>
      <c r="C859" s="192">
        <f>C860</f>
        <v>28</v>
      </c>
      <c r="D859" s="193"/>
    </row>
    <row r="860" spans="1:4" ht="20.100000000000001" customHeight="1">
      <c r="A860" s="190">
        <v>2119901</v>
      </c>
      <c r="B860" s="194" t="s">
        <v>710</v>
      </c>
      <c r="C860" s="192">
        <v>28</v>
      </c>
      <c r="D860" s="193"/>
    </row>
    <row r="861" spans="1:4" ht="20.100000000000001" customHeight="1">
      <c r="A861" s="190">
        <v>212</v>
      </c>
      <c r="B861" s="191" t="s">
        <v>711</v>
      </c>
      <c r="C861" s="192">
        <f>C862+C874+C876+C879+C881+C883</f>
        <v>15055</v>
      </c>
      <c r="D861" s="193"/>
    </row>
    <row r="862" spans="1:4" ht="20.100000000000001" customHeight="1">
      <c r="A862" s="190">
        <v>21201</v>
      </c>
      <c r="B862" s="191" t="s">
        <v>712</v>
      </c>
      <c r="C862" s="192">
        <f>SUM(C863:C873)</f>
        <v>4930</v>
      </c>
      <c r="D862" s="193"/>
    </row>
    <row r="863" spans="1:4" ht="20.100000000000001" customHeight="1">
      <c r="A863" s="190">
        <v>2120101</v>
      </c>
      <c r="B863" s="194" t="s">
        <v>58</v>
      </c>
      <c r="C863" s="195">
        <v>370</v>
      </c>
      <c r="D863" s="193"/>
    </row>
    <row r="864" spans="1:4" ht="20.100000000000001" customHeight="1">
      <c r="A864" s="190">
        <v>2120102</v>
      </c>
      <c r="B864" s="194" t="s">
        <v>59</v>
      </c>
      <c r="C864" s="195">
        <v>1040</v>
      </c>
      <c r="D864" s="193"/>
    </row>
    <row r="865" spans="1:4" ht="20.100000000000001" customHeight="1">
      <c r="A865" s="190">
        <v>2120103</v>
      </c>
      <c r="B865" s="194" t="s">
        <v>60</v>
      </c>
      <c r="C865" s="195">
        <v>0</v>
      </c>
      <c r="D865" s="193"/>
    </row>
    <row r="866" spans="1:4" ht="20.100000000000001" customHeight="1">
      <c r="A866" s="190">
        <v>2120104</v>
      </c>
      <c r="B866" s="194" t="s">
        <v>713</v>
      </c>
      <c r="C866" s="195">
        <v>520</v>
      </c>
      <c r="D866" s="193"/>
    </row>
    <row r="867" spans="1:4" ht="20.100000000000001" customHeight="1">
      <c r="A867" s="190">
        <v>2120105</v>
      </c>
      <c r="B867" s="194" t="s">
        <v>714</v>
      </c>
      <c r="C867" s="195">
        <v>0</v>
      </c>
      <c r="D867" s="193"/>
    </row>
    <row r="868" spans="1:4" ht="20.100000000000001" customHeight="1">
      <c r="A868" s="190">
        <v>2120106</v>
      </c>
      <c r="B868" s="194" t="s">
        <v>715</v>
      </c>
      <c r="C868" s="195">
        <v>0</v>
      </c>
      <c r="D868" s="193"/>
    </row>
    <row r="869" spans="1:4" ht="20.100000000000001" customHeight="1">
      <c r="A869" s="190">
        <v>2120107</v>
      </c>
      <c r="B869" s="194" t="s">
        <v>716</v>
      </c>
      <c r="C869" s="195">
        <v>0</v>
      </c>
      <c r="D869" s="193"/>
    </row>
    <row r="870" spans="1:4" ht="20.100000000000001" customHeight="1">
      <c r="A870" s="190">
        <v>2120108</v>
      </c>
      <c r="B870" s="194" t="s">
        <v>717</v>
      </c>
      <c r="C870" s="195">
        <v>0</v>
      </c>
      <c r="D870" s="193"/>
    </row>
    <row r="871" spans="1:4" ht="20.100000000000001" customHeight="1">
      <c r="A871" s="190">
        <v>2120109</v>
      </c>
      <c r="B871" s="194" t="s">
        <v>718</v>
      </c>
      <c r="C871" s="195">
        <v>0</v>
      </c>
      <c r="D871" s="193"/>
    </row>
    <row r="872" spans="1:4" ht="20.100000000000001" customHeight="1">
      <c r="A872" s="190">
        <v>2120110</v>
      </c>
      <c r="B872" s="194" t="s">
        <v>719</v>
      </c>
      <c r="C872" s="195">
        <v>0</v>
      </c>
      <c r="D872" s="193"/>
    </row>
    <row r="873" spans="1:4" ht="20.100000000000001" customHeight="1">
      <c r="A873" s="190">
        <v>2120199</v>
      </c>
      <c r="B873" s="194" t="s">
        <v>720</v>
      </c>
      <c r="C873" s="195">
        <v>3000</v>
      </c>
      <c r="D873" s="193"/>
    </row>
    <row r="874" spans="1:4" ht="20.100000000000001" customHeight="1">
      <c r="A874" s="190">
        <v>21202</v>
      </c>
      <c r="B874" s="191" t="s">
        <v>721</v>
      </c>
      <c r="C874" s="192">
        <f>C875</f>
        <v>0</v>
      </c>
      <c r="D874" s="193"/>
    </row>
    <row r="875" spans="1:4" ht="20.100000000000001" customHeight="1">
      <c r="A875" s="190">
        <v>2120201</v>
      </c>
      <c r="B875" s="194" t="s">
        <v>722</v>
      </c>
      <c r="C875" s="192"/>
      <c r="D875" s="193"/>
    </row>
    <row r="876" spans="1:4" ht="20.100000000000001" customHeight="1">
      <c r="A876" s="190">
        <v>21203</v>
      </c>
      <c r="B876" s="191" t="s">
        <v>723</v>
      </c>
      <c r="C876" s="192">
        <f>SUM(C877:C878)</f>
        <v>7500</v>
      </c>
      <c r="D876" s="193"/>
    </row>
    <row r="877" spans="1:4" ht="20.100000000000001" customHeight="1">
      <c r="A877" s="190">
        <v>2120303</v>
      </c>
      <c r="B877" s="194" t="s">
        <v>724</v>
      </c>
      <c r="C877" s="192">
        <v>7500</v>
      </c>
      <c r="D877" s="193"/>
    </row>
    <row r="878" spans="1:4" ht="20.100000000000001" customHeight="1">
      <c r="A878" s="190">
        <v>2120399</v>
      </c>
      <c r="B878" s="194" t="s">
        <v>725</v>
      </c>
      <c r="C878" s="192"/>
      <c r="D878" s="193"/>
    </row>
    <row r="879" spans="1:4" ht="20.100000000000001" customHeight="1">
      <c r="A879" s="190">
        <v>21205</v>
      </c>
      <c r="B879" s="191" t="s">
        <v>726</v>
      </c>
      <c r="C879" s="192">
        <f>C880</f>
        <v>125</v>
      </c>
      <c r="D879" s="193"/>
    </row>
    <row r="880" spans="1:4" ht="20.100000000000001" customHeight="1">
      <c r="A880" s="190">
        <v>2120501</v>
      </c>
      <c r="B880" s="194" t="s">
        <v>727</v>
      </c>
      <c r="C880" s="192">
        <v>125</v>
      </c>
      <c r="D880" s="193"/>
    </row>
    <row r="881" spans="1:4" ht="20.100000000000001" customHeight="1">
      <c r="A881" s="190">
        <v>21206</v>
      </c>
      <c r="B881" s="191" t="s">
        <v>728</v>
      </c>
      <c r="C881" s="192">
        <f>C882</f>
        <v>0</v>
      </c>
      <c r="D881" s="193"/>
    </row>
    <row r="882" spans="1:4" ht="20.100000000000001" customHeight="1">
      <c r="A882" s="190">
        <v>2120601</v>
      </c>
      <c r="B882" s="194" t="s">
        <v>729</v>
      </c>
      <c r="C882" s="192"/>
      <c r="D882" s="193"/>
    </row>
    <row r="883" spans="1:4" ht="20.100000000000001" customHeight="1">
      <c r="A883" s="190">
        <v>21299</v>
      </c>
      <c r="B883" s="191" t="s">
        <v>730</v>
      </c>
      <c r="C883" s="192">
        <f>C884</f>
        <v>2500</v>
      </c>
      <c r="D883" s="193"/>
    </row>
    <row r="884" spans="1:4" ht="20.100000000000001" customHeight="1">
      <c r="A884" s="190">
        <v>2129999</v>
      </c>
      <c r="B884" s="194" t="s">
        <v>731</v>
      </c>
      <c r="C884" s="192">
        <v>2500</v>
      </c>
      <c r="D884" s="193"/>
    </row>
    <row r="885" spans="1:4" ht="20.100000000000001" customHeight="1">
      <c r="A885" s="190">
        <v>213</v>
      </c>
      <c r="B885" s="191" t="s">
        <v>732</v>
      </c>
      <c r="C885" s="192">
        <f>C886+C912+C940+C968+C979+C990+C996+C1003+C1010+C1014</f>
        <v>45001</v>
      </c>
      <c r="D885" s="193"/>
    </row>
    <row r="886" spans="1:4" ht="20.100000000000001" customHeight="1">
      <c r="A886" s="190">
        <v>21301</v>
      </c>
      <c r="B886" s="191" t="s">
        <v>733</v>
      </c>
      <c r="C886" s="192">
        <f>SUM(C887:C911)</f>
        <v>16720</v>
      </c>
      <c r="D886" s="193"/>
    </row>
    <row r="887" spans="1:4" ht="20.100000000000001" customHeight="1">
      <c r="A887" s="190">
        <v>2130101</v>
      </c>
      <c r="B887" s="194" t="s">
        <v>58</v>
      </c>
      <c r="C887" s="195">
        <v>1450</v>
      </c>
      <c r="D887" s="193"/>
    </row>
    <row r="888" spans="1:4" ht="20.100000000000001" customHeight="1">
      <c r="A888" s="190">
        <v>2130102</v>
      </c>
      <c r="B888" s="194" t="s">
        <v>59</v>
      </c>
      <c r="C888" s="195">
        <v>15</v>
      </c>
      <c r="D888" s="193"/>
    </row>
    <row r="889" spans="1:4" ht="20.100000000000001" customHeight="1">
      <c r="A889" s="190">
        <v>2130103</v>
      </c>
      <c r="B889" s="194" t="s">
        <v>60</v>
      </c>
      <c r="C889" s="195">
        <v>0</v>
      </c>
      <c r="D889" s="193"/>
    </row>
    <row r="890" spans="1:4" ht="20.100000000000001" customHeight="1">
      <c r="A890" s="190">
        <v>2130104</v>
      </c>
      <c r="B890" s="194" t="s">
        <v>67</v>
      </c>
      <c r="C890" s="195">
        <v>480</v>
      </c>
      <c r="D890" s="193"/>
    </row>
    <row r="891" spans="1:4" ht="20.100000000000001" customHeight="1">
      <c r="A891" s="190">
        <v>2130105</v>
      </c>
      <c r="B891" s="194" t="s">
        <v>734</v>
      </c>
      <c r="C891" s="195">
        <v>0</v>
      </c>
      <c r="D891" s="193"/>
    </row>
    <row r="892" spans="1:4" ht="20.100000000000001" customHeight="1">
      <c r="A892" s="190">
        <v>2130106</v>
      </c>
      <c r="B892" s="194" t="s">
        <v>735</v>
      </c>
      <c r="C892" s="195">
        <v>660</v>
      </c>
      <c r="D892" s="193"/>
    </row>
    <row r="893" spans="1:4" ht="20.100000000000001" customHeight="1">
      <c r="A893" s="190">
        <v>2130108</v>
      </c>
      <c r="B893" s="194" t="s">
        <v>736</v>
      </c>
      <c r="C893" s="195">
        <v>360</v>
      </c>
      <c r="D893" s="193"/>
    </row>
    <row r="894" spans="1:4" ht="20.100000000000001" customHeight="1">
      <c r="A894" s="190">
        <v>2130109</v>
      </c>
      <c r="B894" s="194" t="s">
        <v>737</v>
      </c>
      <c r="C894" s="195">
        <v>40</v>
      </c>
      <c r="D894" s="193"/>
    </row>
    <row r="895" spans="1:4" ht="20.100000000000001" customHeight="1">
      <c r="A895" s="190">
        <v>2130110</v>
      </c>
      <c r="B895" s="194" t="s">
        <v>738</v>
      </c>
      <c r="C895" s="195">
        <v>100</v>
      </c>
      <c r="D895" s="193"/>
    </row>
    <row r="896" spans="1:4" ht="20.100000000000001" customHeight="1">
      <c r="A896" s="190">
        <v>2130111</v>
      </c>
      <c r="B896" s="194" t="s">
        <v>739</v>
      </c>
      <c r="C896" s="195">
        <v>5</v>
      </c>
      <c r="D896" s="193"/>
    </row>
    <row r="897" spans="1:4" ht="20.100000000000001" customHeight="1">
      <c r="A897" s="190">
        <v>2130112</v>
      </c>
      <c r="B897" s="194" t="s">
        <v>740</v>
      </c>
      <c r="C897" s="195">
        <v>15</v>
      </c>
      <c r="D897" s="193"/>
    </row>
    <row r="898" spans="1:4" ht="20.100000000000001" customHeight="1">
      <c r="A898" s="190">
        <v>2130114</v>
      </c>
      <c r="B898" s="194" t="s">
        <v>741</v>
      </c>
      <c r="C898" s="195">
        <v>0</v>
      </c>
      <c r="D898" s="193"/>
    </row>
    <row r="899" spans="1:4" ht="20.100000000000001" customHeight="1">
      <c r="A899" s="190">
        <v>2130119</v>
      </c>
      <c r="B899" s="194" t="s">
        <v>742</v>
      </c>
      <c r="C899" s="195">
        <v>200</v>
      </c>
      <c r="D899" s="193"/>
    </row>
    <row r="900" spans="1:4" ht="20.100000000000001" customHeight="1">
      <c r="A900" s="190">
        <v>2130120</v>
      </c>
      <c r="B900" s="194" t="s">
        <v>743</v>
      </c>
      <c r="C900" s="195">
        <v>0</v>
      </c>
      <c r="D900" s="193"/>
    </row>
    <row r="901" spans="1:4" ht="20.100000000000001" customHeight="1">
      <c r="A901" s="190">
        <v>2130121</v>
      </c>
      <c r="B901" s="194" t="s">
        <v>744</v>
      </c>
      <c r="C901" s="195">
        <v>0</v>
      </c>
      <c r="D901" s="193"/>
    </row>
    <row r="902" spans="1:4" ht="20.100000000000001" customHeight="1">
      <c r="A902" s="190">
        <v>2130122</v>
      </c>
      <c r="B902" s="194" t="s">
        <v>745</v>
      </c>
      <c r="C902" s="195">
        <v>2300</v>
      </c>
      <c r="D902" s="193"/>
    </row>
    <row r="903" spans="1:4" ht="20.100000000000001" customHeight="1">
      <c r="A903" s="190">
        <v>2130124</v>
      </c>
      <c r="B903" s="194" t="s">
        <v>746</v>
      </c>
      <c r="C903" s="195">
        <v>400</v>
      </c>
      <c r="D903" s="193"/>
    </row>
    <row r="904" spans="1:4" ht="20.100000000000001" customHeight="1">
      <c r="A904" s="190">
        <v>2130125</v>
      </c>
      <c r="B904" s="194" t="s">
        <v>747</v>
      </c>
      <c r="C904" s="195">
        <v>180</v>
      </c>
      <c r="D904" s="193"/>
    </row>
    <row r="905" spans="1:4" ht="20.100000000000001" customHeight="1">
      <c r="A905" s="190">
        <v>2130126</v>
      </c>
      <c r="B905" s="194" t="s">
        <v>748</v>
      </c>
      <c r="C905" s="195">
        <v>350</v>
      </c>
      <c r="D905" s="193"/>
    </row>
    <row r="906" spans="1:4" ht="20.100000000000001" customHeight="1">
      <c r="A906" s="190">
        <v>2130129</v>
      </c>
      <c r="B906" s="194" t="s">
        <v>749</v>
      </c>
      <c r="C906" s="195">
        <v>0</v>
      </c>
      <c r="D906" s="193"/>
    </row>
    <row r="907" spans="1:4" ht="20.100000000000001" customHeight="1">
      <c r="A907" s="190">
        <v>2130135</v>
      </c>
      <c r="B907" s="194" t="s">
        <v>750</v>
      </c>
      <c r="C907" s="195">
        <v>20</v>
      </c>
      <c r="D907" s="193"/>
    </row>
    <row r="908" spans="1:4" ht="20.100000000000001" customHeight="1">
      <c r="A908" s="190">
        <v>2130142</v>
      </c>
      <c r="B908" s="194" t="s">
        <v>751</v>
      </c>
      <c r="C908" s="195">
        <v>0</v>
      </c>
      <c r="D908" s="193"/>
    </row>
    <row r="909" spans="1:4" ht="20.100000000000001" customHeight="1">
      <c r="A909" s="190">
        <v>2130148</v>
      </c>
      <c r="B909" s="194" t="s">
        <v>752</v>
      </c>
      <c r="C909" s="195">
        <v>170</v>
      </c>
      <c r="D909" s="193"/>
    </row>
    <row r="910" spans="1:4" ht="20.100000000000001" customHeight="1">
      <c r="A910" s="190">
        <v>2130152</v>
      </c>
      <c r="B910" s="194" t="s">
        <v>753</v>
      </c>
      <c r="C910" s="195">
        <v>75</v>
      </c>
      <c r="D910" s="193"/>
    </row>
    <row r="911" spans="1:4" ht="20.100000000000001" customHeight="1">
      <c r="A911" s="190">
        <v>2130199</v>
      </c>
      <c r="B911" s="194" t="s">
        <v>754</v>
      </c>
      <c r="C911" s="195">
        <v>9900</v>
      </c>
      <c r="D911" s="193"/>
    </row>
    <row r="912" spans="1:4" ht="20.100000000000001" customHeight="1">
      <c r="A912" s="190">
        <v>21302</v>
      </c>
      <c r="B912" s="191" t="s">
        <v>755</v>
      </c>
      <c r="C912" s="192">
        <f>SUM(C913:C939)</f>
        <v>3339</v>
      </c>
      <c r="D912" s="193"/>
    </row>
    <row r="913" spans="1:4" ht="20.100000000000001" customHeight="1">
      <c r="A913" s="190">
        <v>2130201</v>
      </c>
      <c r="B913" s="194" t="s">
        <v>58</v>
      </c>
      <c r="C913" s="195">
        <v>480</v>
      </c>
      <c r="D913" s="193"/>
    </row>
    <row r="914" spans="1:4" ht="20.100000000000001" customHeight="1">
      <c r="A914" s="190">
        <v>2130202</v>
      </c>
      <c r="B914" s="194" t="s">
        <v>59</v>
      </c>
      <c r="C914" s="195">
        <v>0</v>
      </c>
      <c r="D914" s="193"/>
    </row>
    <row r="915" spans="1:4" ht="20.100000000000001" customHeight="1">
      <c r="A915" s="190">
        <v>2130203</v>
      </c>
      <c r="B915" s="194" t="s">
        <v>60</v>
      </c>
      <c r="C915" s="195">
        <v>0</v>
      </c>
      <c r="D915" s="193"/>
    </row>
    <row r="916" spans="1:4" ht="20.100000000000001" customHeight="1">
      <c r="A916" s="190">
        <v>2130204</v>
      </c>
      <c r="B916" s="194" t="s">
        <v>756</v>
      </c>
      <c r="C916" s="195">
        <v>72</v>
      </c>
      <c r="D916" s="193"/>
    </row>
    <row r="917" spans="1:4" ht="20.100000000000001" customHeight="1">
      <c r="A917" s="190">
        <v>2130205</v>
      </c>
      <c r="B917" s="194" t="s">
        <v>757</v>
      </c>
      <c r="C917" s="195">
        <v>500</v>
      </c>
      <c r="D917" s="193"/>
    </row>
    <row r="918" spans="1:4" ht="20.100000000000001" customHeight="1">
      <c r="A918" s="190">
        <v>2130206</v>
      </c>
      <c r="B918" s="194" t="s">
        <v>758</v>
      </c>
      <c r="C918" s="195">
        <v>0</v>
      </c>
      <c r="D918" s="193"/>
    </row>
    <row r="919" spans="1:4" ht="20.100000000000001" customHeight="1">
      <c r="A919" s="190">
        <v>2130207</v>
      </c>
      <c r="B919" s="194" t="s">
        <v>759</v>
      </c>
      <c r="C919" s="195">
        <v>0</v>
      </c>
      <c r="D919" s="193"/>
    </row>
    <row r="920" spans="1:4" ht="20.100000000000001" customHeight="1">
      <c r="A920" s="190">
        <v>2130208</v>
      </c>
      <c r="B920" s="194" t="s">
        <v>760</v>
      </c>
      <c r="C920" s="195">
        <v>0</v>
      </c>
      <c r="D920" s="193"/>
    </row>
    <row r="921" spans="1:4" ht="20.100000000000001" customHeight="1">
      <c r="A921" s="190">
        <v>2130209</v>
      </c>
      <c r="B921" s="194" t="s">
        <v>761</v>
      </c>
      <c r="C921" s="195">
        <v>130</v>
      </c>
      <c r="D921" s="193"/>
    </row>
    <row r="922" spans="1:4" ht="20.100000000000001" customHeight="1">
      <c r="A922" s="190">
        <v>2130210</v>
      </c>
      <c r="B922" s="194" t="s">
        <v>762</v>
      </c>
      <c r="C922" s="195">
        <v>0</v>
      </c>
      <c r="D922" s="193"/>
    </row>
    <row r="923" spans="1:4" ht="20.100000000000001" customHeight="1">
      <c r="A923" s="190">
        <v>2130211</v>
      </c>
      <c r="B923" s="194" t="s">
        <v>763</v>
      </c>
      <c r="C923" s="195">
        <v>0</v>
      </c>
      <c r="D923" s="193"/>
    </row>
    <row r="924" spans="1:4" ht="20.100000000000001" customHeight="1">
      <c r="A924" s="190">
        <v>2130212</v>
      </c>
      <c r="B924" s="194" t="s">
        <v>764</v>
      </c>
      <c r="C924" s="195">
        <v>300</v>
      </c>
      <c r="D924" s="193"/>
    </row>
    <row r="925" spans="1:4" ht="20.100000000000001" customHeight="1">
      <c r="A925" s="190">
        <v>2130213</v>
      </c>
      <c r="B925" s="194" t="s">
        <v>765</v>
      </c>
      <c r="C925" s="195">
        <v>15</v>
      </c>
      <c r="D925" s="193"/>
    </row>
    <row r="926" spans="1:4" ht="20.100000000000001" customHeight="1">
      <c r="A926" s="190">
        <v>2130216</v>
      </c>
      <c r="B926" s="194" t="s">
        <v>766</v>
      </c>
      <c r="C926" s="195">
        <v>0</v>
      </c>
      <c r="D926" s="193"/>
    </row>
    <row r="927" spans="1:4" ht="20.100000000000001" customHeight="1">
      <c r="A927" s="190">
        <v>2130217</v>
      </c>
      <c r="B927" s="194" t="s">
        <v>767</v>
      </c>
      <c r="C927" s="195">
        <v>0</v>
      </c>
      <c r="D927" s="193"/>
    </row>
    <row r="928" spans="1:4" ht="20.100000000000001" customHeight="1">
      <c r="A928" s="190">
        <v>2130218</v>
      </c>
      <c r="B928" s="194" t="s">
        <v>768</v>
      </c>
      <c r="C928" s="195">
        <v>0</v>
      </c>
      <c r="D928" s="193"/>
    </row>
    <row r="929" spans="1:4" ht="20.100000000000001" customHeight="1">
      <c r="A929" s="190">
        <v>2130219</v>
      </c>
      <c r="B929" s="194" t="s">
        <v>769</v>
      </c>
      <c r="C929" s="195">
        <v>10</v>
      </c>
      <c r="D929" s="193"/>
    </row>
    <row r="930" spans="1:4" ht="20.100000000000001" customHeight="1">
      <c r="A930" s="190">
        <v>2130220</v>
      </c>
      <c r="B930" s="194" t="s">
        <v>770</v>
      </c>
      <c r="C930" s="195">
        <v>0</v>
      </c>
      <c r="D930" s="193"/>
    </row>
    <row r="931" spans="1:4" ht="20.100000000000001" customHeight="1">
      <c r="A931" s="190">
        <v>2130221</v>
      </c>
      <c r="B931" s="194" t="s">
        <v>771</v>
      </c>
      <c r="C931" s="195">
        <v>132</v>
      </c>
      <c r="D931" s="193"/>
    </row>
    <row r="932" spans="1:4" ht="20.100000000000001" customHeight="1">
      <c r="A932" s="190">
        <v>2130223</v>
      </c>
      <c r="B932" s="194" t="s">
        <v>772</v>
      </c>
      <c r="C932" s="195">
        <v>0</v>
      </c>
      <c r="D932" s="193"/>
    </row>
    <row r="933" spans="1:4" ht="20.100000000000001" customHeight="1">
      <c r="A933" s="190">
        <v>2130224</v>
      </c>
      <c r="B933" s="194" t="s">
        <v>773</v>
      </c>
      <c r="C933" s="195">
        <v>0</v>
      </c>
      <c r="D933" s="193"/>
    </row>
    <row r="934" spans="1:4" ht="20.100000000000001" customHeight="1">
      <c r="A934" s="190">
        <v>2130225</v>
      </c>
      <c r="B934" s="194" t="s">
        <v>774</v>
      </c>
      <c r="C934" s="195">
        <v>0</v>
      </c>
      <c r="D934" s="193"/>
    </row>
    <row r="935" spans="1:4" ht="20.100000000000001" customHeight="1">
      <c r="A935" s="190">
        <v>2130226</v>
      </c>
      <c r="B935" s="194" t="s">
        <v>775</v>
      </c>
      <c r="C935" s="195">
        <v>0</v>
      </c>
      <c r="D935" s="193"/>
    </row>
    <row r="936" spans="1:4" ht="20.100000000000001" customHeight="1">
      <c r="A936" s="190">
        <v>2130227</v>
      </c>
      <c r="B936" s="194" t="s">
        <v>776</v>
      </c>
      <c r="C936" s="195">
        <v>0</v>
      </c>
      <c r="D936" s="193"/>
    </row>
    <row r="937" spans="1:4" ht="20.100000000000001" customHeight="1">
      <c r="A937" s="190">
        <v>2130232</v>
      </c>
      <c r="B937" s="194" t="s">
        <v>777</v>
      </c>
      <c r="C937" s="195">
        <v>0</v>
      </c>
      <c r="D937" s="193"/>
    </row>
    <row r="938" spans="1:4" ht="20.100000000000001" customHeight="1">
      <c r="A938" s="190">
        <v>2130234</v>
      </c>
      <c r="B938" s="194" t="s">
        <v>778</v>
      </c>
      <c r="C938" s="195">
        <v>0</v>
      </c>
      <c r="D938" s="193"/>
    </row>
    <row r="939" spans="1:4" ht="20.100000000000001" customHeight="1">
      <c r="A939" s="190">
        <v>2130299</v>
      </c>
      <c r="B939" s="194" t="s">
        <v>779</v>
      </c>
      <c r="C939" s="195">
        <v>1700</v>
      </c>
      <c r="D939" s="193"/>
    </row>
    <row r="940" spans="1:4" ht="20.100000000000001" customHeight="1">
      <c r="A940" s="190">
        <v>21303</v>
      </c>
      <c r="B940" s="191" t="s">
        <v>780</v>
      </c>
      <c r="C940" s="192">
        <f>SUM(C941:C967)</f>
        <v>13520</v>
      </c>
      <c r="D940" s="193"/>
    </row>
    <row r="941" spans="1:4" ht="20.100000000000001" customHeight="1">
      <c r="A941" s="190">
        <v>2130301</v>
      </c>
      <c r="B941" s="194" t="s">
        <v>58</v>
      </c>
      <c r="C941" s="195">
        <v>2200</v>
      </c>
      <c r="D941" s="193"/>
    </row>
    <row r="942" spans="1:4" ht="20.100000000000001" customHeight="1">
      <c r="A942" s="190">
        <v>2130302</v>
      </c>
      <c r="B942" s="194" t="s">
        <v>59</v>
      </c>
      <c r="C942" s="195">
        <v>0</v>
      </c>
      <c r="D942" s="193"/>
    </row>
    <row r="943" spans="1:4" ht="20.100000000000001" customHeight="1">
      <c r="A943" s="190">
        <v>2130303</v>
      </c>
      <c r="B943" s="194" t="s">
        <v>60</v>
      </c>
      <c r="C943" s="195">
        <v>0</v>
      </c>
      <c r="D943" s="193"/>
    </row>
    <row r="944" spans="1:4" ht="20.100000000000001" customHeight="1">
      <c r="A944" s="190">
        <v>2130304</v>
      </c>
      <c r="B944" s="194" t="s">
        <v>781</v>
      </c>
      <c r="C944" s="195">
        <v>0</v>
      </c>
      <c r="D944" s="193"/>
    </row>
    <row r="945" spans="1:4" ht="20.100000000000001" customHeight="1">
      <c r="A945" s="190">
        <v>2130305</v>
      </c>
      <c r="B945" s="194" t="s">
        <v>782</v>
      </c>
      <c r="C945" s="195">
        <v>3800</v>
      </c>
      <c r="D945" s="193"/>
    </row>
    <row r="946" spans="1:4" ht="20.100000000000001" customHeight="1">
      <c r="A946" s="190">
        <v>2130306</v>
      </c>
      <c r="B946" s="194" t="s">
        <v>783</v>
      </c>
      <c r="C946" s="195">
        <v>600</v>
      </c>
      <c r="D946" s="193"/>
    </row>
    <row r="947" spans="1:4" ht="20.100000000000001" customHeight="1">
      <c r="A947" s="190">
        <v>2130307</v>
      </c>
      <c r="B947" s="194" t="s">
        <v>784</v>
      </c>
      <c r="C947" s="195">
        <v>0</v>
      </c>
      <c r="D947" s="193"/>
    </row>
    <row r="948" spans="1:4" ht="20.100000000000001" customHeight="1">
      <c r="A948" s="190">
        <v>2130308</v>
      </c>
      <c r="B948" s="194" t="s">
        <v>785</v>
      </c>
      <c r="C948" s="195">
        <v>0</v>
      </c>
      <c r="D948" s="193"/>
    </row>
    <row r="949" spans="1:4" ht="20.100000000000001" customHeight="1">
      <c r="A949" s="190">
        <v>2130309</v>
      </c>
      <c r="B949" s="194" t="s">
        <v>786</v>
      </c>
      <c r="C949" s="195">
        <v>0</v>
      </c>
      <c r="D949" s="193"/>
    </row>
    <row r="950" spans="1:4" ht="20.100000000000001" customHeight="1">
      <c r="A950" s="190">
        <v>2130310</v>
      </c>
      <c r="B950" s="194" t="s">
        <v>787</v>
      </c>
      <c r="C950" s="195">
        <v>30</v>
      </c>
      <c r="D950" s="193"/>
    </row>
    <row r="951" spans="1:4" ht="20.100000000000001" customHeight="1">
      <c r="A951" s="190">
        <v>2130311</v>
      </c>
      <c r="B951" s="194" t="s">
        <v>788</v>
      </c>
      <c r="C951" s="195">
        <v>0</v>
      </c>
      <c r="D951" s="193"/>
    </row>
    <row r="952" spans="1:4" ht="20.100000000000001" customHeight="1">
      <c r="A952" s="190">
        <v>2130312</v>
      </c>
      <c r="B952" s="194" t="s">
        <v>789</v>
      </c>
      <c r="C952" s="195">
        <v>0</v>
      </c>
      <c r="D952" s="193"/>
    </row>
    <row r="953" spans="1:4" ht="20.100000000000001" customHeight="1">
      <c r="A953" s="190">
        <v>2130313</v>
      </c>
      <c r="B953" s="194" t="s">
        <v>790</v>
      </c>
      <c r="C953" s="195">
        <v>10</v>
      </c>
      <c r="D953" s="193"/>
    </row>
    <row r="954" spans="1:4" ht="20.100000000000001" customHeight="1">
      <c r="A954" s="190">
        <v>2130314</v>
      </c>
      <c r="B954" s="194" t="s">
        <v>791</v>
      </c>
      <c r="C954" s="195">
        <v>450</v>
      </c>
      <c r="D954" s="193"/>
    </row>
    <row r="955" spans="1:4" ht="20.100000000000001" customHeight="1">
      <c r="A955" s="190">
        <v>2130315</v>
      </c>
      <c r="B955" s="194" t="s">
        <v>792</v>
      </c>
      <c r="C955" s="195">
        <v>0</v>
      </c>
      <c r="D955" s="193"/>
    </row>
    <row r="956" spans="1:4" ht="20.100000000000001" customHeight="1">
      <c r="A956" s="190">
        <v>2130316</v>
      </c>
      <c r="B956" s="194" t="s">
        <v>793</v>
      </c>
      <c r="C956" s="195">
        <v>1500</v>
      </c>
      <c r="D956" s="193"/>
    </row>
    <row r="957" spans="1:4" ht="20.100000000000001" customHeight="1">
      <c r="A957" s="190">
        <v>2130317</v>
      </c>
      <c r="B957" s="194" t="s">
        <v>794</v>
      </c>
      <c r="C957" s="195">
        <v>0</v>
      </c>
      <c r="D957" s="193"/>
    </row>
    <row r="958" spans="1:4" ht="20.100000000000001" customHeight="1">
      <c r="A958" s="190">
        <v>2130318</v>
      </c>
      <c r="B958" s="194" t="s">
        <v>795</v>
      </c>
      <c r="C958" s="195">
        <v>0</v>
      </c>
      <c r="D958" s="193"/>
    </row>
    <row r="959" spans="1:4" ht="20.100000000000001" customHeight="1">
      <c r="A959" s="190">
        <v>2130319</v>
      </c>
      <c r="B959" s="194" t="s">
        <v>796</v>
      </c>
      <c r="C959" s="195">
        <v>0</v>
      </c>
      <c r="D959" s="193"/>
    </row>
    <row r="960" spans="1:4" ht="20.100000000000001" customHeight="1">
      <c r="A960" s="190">
        <v>2130321</v>
      </c>
      <c r="B960" s="194" t="s">
        <v>797</v>
      </c>
      <c r="C960" s="195">
        <v>0</v>
      </c>
      <c r="D960" s="193"/>
    </row>
    <row r="961" spans="1:4" ht="20.100000000000001" customHeight="1">
      <c r="A961" s="190">
        <v>2130322</v>
      </c>
      <c r="B961" s="194" t="s">
        <v>798</v>
      </c>
      <c r="C961" s="195">
        <v>0</v>
      </c>
      <c r="D961" s="193"/>
    </row>
    <row r="962" spans="1:4" ht="20.100000000000001" customHeight="1">
      <c r="A962" s="190">
        <v>2130331</v>
      </c>
      <c r="B962" s="194" t="s">
        <v>799</v>
      </c>
      <c r="C962" s="195">
        <v>80</v>
      </c>
      <c r="D962" s="193"/>
    </row>
    <row r="963" spans="1:4" ht="20.100000000000001" customHeight="1">
      <c r="A963" s="190">
        <v>2130332</v>
      </c>
      <c r="B963" s="194" t="s">
        <v>800</v>
      </c>
      <c r="C963" s="195">
        <v>0</v>
      </c>
      <c r="D963" s="193"/>
    </row>
    <row r="964" spans="1:4" ht="20.100000000000001" customHeight="1">
      <c r="A964" s="190">
        <v>2130333</v>
      </c>
      <c r="B964" s="194" t="s">
        <v>772</v>
      </c>
      <c r="C964" s="195">
        <v>0</v>
      </c>
      <c r="D964" s="193"/>
    </row>
    <row r="965" spans="1:4" ht="20.100000000000001" customHeight="1">
      <c r="A965" s="190">
        <v>2130334</v>
      </c>
      <c r="B965" s="194" t="s">
        <v>801</v>
      </c>
      <c r="C965" s="195">
        <v>0</v>
      </c>
      <c r="D965" s="193"/>
    </row>
    <row r="966" spans="1:4" ht="20.100000000000001" customHeight="1">
      <c r="A966" s="190">
        <v>2130335</v>
      </c>
      <c r="B966" s="194" t="s">
        <v>802</v>
      </c>
      <c r="C966" s="195">
        <v>50</v>
      </c>
      <c r="D966" s="193"/>
    </row>
    <row r="967" spans="1:4" ht="20.100000000000001" customHeight="1">
      <c r="A967" s="190">
        <v>2130399</v>
      </c>
      <c r="B967" s="194" t="s">
        <v>803</v>
      </c>
      <c r="C967" s="195">
        <v>4800</v>
      </c>
      <c r="D967" s="193"/>
    </row>
    <row r="968" spans="1:4" ht="20.100000000000001" customHeight="1">
      <c r="A968" s="190">
        <v>21304</v>
      </c>
      <c r="B968" s="191" t="s">
        <v>804</v>
      </c>
      <c r="C968" s="192">
        <f>SUM(C969:C978)</f>
        <v>0</v>
      </c>
      <c r="D968" s="193"/>
    </row>
    <row r="969" spans="1:4" ht="20.100000000000001" customHeight="1">
      <c r="A969" s="190">
        <v>2130401</v>
      </c>
      <c r="B969" s="194" t="s">
        <v>58</v>
      </c>
      <c r="C969" s="192"/>
      <c r="D969" s="193"/>
    </row>
    <row r="970" spans="1:4" ht="20.100000000000001" customHeight="1">
      <c r="A970" s="190">
        <v>2130402</v>
      </c>
      <c r="B970" s="194" t="s">
        <v>59</v>
      </c>
      <c r="C970" s="192"/>
      <c r="D970" s="193"/>
    </row>
    <row r="971" spans="1:4" ht="20.100000000000001" customHeight="1">
      <c r="A971" s="190">
        <v>2130403</v>
      </c>
      <c r="B971" s="194" t="s">
        <v>60</v>
      </c>
      <c r="C971" s="192"/>
      <c r="D971" s="193"/>
    </row>
    <row r="972" spans="1:4" ht="20.100000000000001" customHeight="1">
      <c r="A972" s="190">
        <v>2130404</v>
      </c>
      <c r="B972" s="194" t="s">
        <v>805</v>
      </c>
      <c r="C972" s="192"/>
      <c r="D972" s="193"/>
    </row>
    <row r="973" spans="1:4" ht="20.100000000000001" customHeight="1">
      <c r="A973" s="190">
        <v>2130405</v>
      </c>
      <c r="B973" s="194" t="s">
        <v>806</v>
      </c>
      <c r="C973" s="192"/>
      <c r="D973" s="193"/>
    </row>
    <row r="974" spans="1:4" ht="20.100000000000001" customHeight="1">
      <c r="A974" s="190">
        <v>2130406</v>
      </c>
      <c r="B974" s="194" t="s">
        <v>807</v>
      </c>
      <c r="C974" s="192"/>
      <c r="D974" s="193"/>
    </row>
    <row r="975" spans="1:4" ht="20.100000000000001" customHeight="1">
      <c r="A975" s="190">
        <v>2130407</v>
      </c>
      <c r="B975" s="194" t="s">
        <v>808</v>
      </c>
      <c r="C975" s="192"/>
      <c r="D975" s="193"/>
    </row>
    <row r="976" spans="1:4" ht="20.100000000000001" customHeight="1">
      <c r="A976" s="190">
        <v>2130408</v>
      </c>
      <c r="B976" s="194" t="s">
        <v>809</v>
      </c>
      <c r="C976" s="192"/>
      <c r="D976" s="193"/>
    </row>
    <row r="977" spans="1:4" ht="20.100000000000001" customHeight="1">
      <c r="A977" s="190">
        <v>2130409</v>
      </c>
      <c r="B977" s="194" t="s">
        <v>810</v>
      </c>
      <c r="C977" s="192"/>
      <c r="D977" s="193"/>
    </row>
    <row r="978" spans="1:4" ht="20.100000000000001" customHeight="1">
      <c r="A978" s="190">
        <v>2130499</v>
      </c>
      <c r="B978" s="194" t="s">
        <v>811</v>
      </c>
      <c r="C978" s="192"/>
      <c r="D978" s="193"/>
    </row>
    <row r="979" spans="1:4" ht="20.100000000000001" customHeight="1">
      <c r="A979" s="190">
        <v>21305</v>
      </c>
      <c r="B979" s="191" t="s">
        <v>812</v>
      </c>
      <c r="C979" s="192">
        <f>SUM(C980:C989)</f>
        <v>2275</v>
      </c>
      <c r="D979" s="193"/>
    </row>
    <row r="980" spans="1:4" ht="20.100000000000001" customHeight="1">
      <c r="A980" s="190">
        <v>2130501</v>
      </c>
      <c r="B980" s="194" t="s">
        <v>58</v>
      </c>
      <c r="C980" s="195">
        <v>0</v>
      </c>
      <c r="D980" s="193"/>
    </row>
    <row r="981" spans="1:4" ht="20.100000000000001" customHeight="1">
      <c r="A981" s="190">
        <v>2130502</v>
      </c>
      <c r="B981" s="194" t="s">
        <v>59</v>
      </c>
      <c r="C981" s="195">
        <v>20</v>
      </c>
      <c r="D981" s="193"/>
    </row>
    <row r="982" spans="1:4" ht="20.100000000000001" customHeight="1">
      <c r="A982" s="190">
        <v>2130503</v>
      </c>
      <c r="B982" s="194" t="s">
        <v>60</v>
      </c>
      <c r="C982" s="195">
        <v>0</v>
      </c>
      <c r="D982" s="193"/>
    </row>
    <row r="983" spans="1:4" ht="20.100000000000001" customHeight="1">
      <c r="A983" s="190">
        <v>2130504</v>
      </c>
      <c r="B983" s="194" t="s">
        <v>813</v>
      </c>
      <c r="C983" s="195">
        <v>1100</v>
      </c>
      <c r="D983" s="193"/>
    </row>
    <row r="984" spans="1:4" ht="20.100000000000001" customHeight="1">
      <c r="A984" s="190">
        <v>2130505</v>
      </c>
      <c r="B984" s="194" t="s">
        <v>814</v>
      </c>
      <c r="C984" s="195">
        <v>5</v>
      </c>
      <c r="D984" s="193"/>
    </row>
    <row r="985" spans="1:4" ht="20.100000000000001" customHeight="1">
      <c r="A985" s="190">
        <v>2130506</v>
      </c>
      <c r="B985" s="194" t="s">
        <v>815</v>
      </c>
      <c r="C985" s="195">
        <v>0</v>
      </c>
      <c r="D985" s="193"/>
    </row>
    <row r="986" spans="1:4" ht="20.100000000000001" customHeight="1">
      <c r="A986" s="190">
        <v>2130507</v>
      </c>
      <c r="B986" s="194" t="s">
        <v>816</v>
      </c>
      <c r="C986" s="195">
        <v>130</v>
      </c>
      <c r="D986" s="193"/>
    </row>
    <row r="987" spans="1:4" ht="20.100000000000001" customHeight="1">
      <c r="A987" s="190">
        <v>2130508</v>
      </c>
      <c r="B987" s="194" t="s">
        <v>817</v>
      </c>
      <c r="C987" s="195">
        <v>0</v>
      </c>
      <c r="D987" s="193"/>
    </row>
    <row r="988" spans="1:4" ht="20.100000000000001" customHeight="1">
      <c r="A988" s="190">
        <v>2130550</v>
      </c>
      <c r="B988" s="194" t="s">
        <v>818</v>
      </c>
      <c r="C988" s="195">
        <v>0</v>
      </c>
      <c r="D988" s="193"/>
    </row>
    <row r="989" spans="1:4" ht="20.100000000000001" customHeight="1">
      <c r="A989" s="190">
        <v>2130599</v>
      </c>
      <c r="B989" s="194" t="s">
        <v>819</v>
      </c>
      <c r="C989" s="195">
        <v>1020</v>
      </c>
      <c r="D989" s="193"/>
    </row>
    <row r="990" spans="1:4" ht="20.100000000000001" customHeight="1">
      <c r="A990" s="190">
        <v>21306</v>
      </c>
      <c r="B990" s="191" t="s">
        <v>820</v>
      </c>
      <c r="C990" s="192">
        <f>SUM(C991:C995)</f>
        <v>1872</v>
      </c>
      <c r="D990" s="193"/>
    </row>
    <row r="991" spans="1:4" ht="20.100000000000001" customHeight="1">
      <c r="A991" s="190">
        <v>2130601</v>
      </c>
      <c r="B991" s="194" t="s">
        <v>390</v>
      </c>
      <c r="C991" s="195">
        <v>40</v>
      </c>
      <c r="D991" s="193"/>
    </row>
    <row r="992" spans="1:4" ht="20.100000000000001" customHeight="1">
      <c r="A992" s="190">
        <v>2130602</v>
      </c>
      <c r="B992" s="194" t="s">
        <v>821</v>
      </c>
      <c r="C992" s="195">
        <v>1180</v>
      </c>
      <c r="D992" s="193"/>
    </row>
    <row r="993" spans="1:4" ht="20.100000000000001" customHeight="1">
      <c r="A993" s="190">
        <v>2130603</v>
      </c>
      <c r="B993" s="194" t="s">
        <v>822</v>
      </c>
      <c r="C993" s="195">
        <v>582</v>
      </c>
      <c r="D993" s="193"/>
    </row>
    <row r="994" spans="1:4" ht="20.100000000000001" customHeight="1">
      <c r="A994" s="190">
        <v>2130604</v>
      </c>
      <c r="B994" s="194" t="s">
        <v>823</v>
      </c>
      <c r="C994" s="195">
        <v>0</v>
      </c>
      <c r="D994" s="193"/>
    </row>
    <row r="995" spans="1:4" ht="20.100000000000001" customHeight="1">
      <c r="A995" s="190">
        <v>2130699</v>
      </c>
      <c r="B995" s="194" t="s">
        <v>824</v>
      </c>
      <c r="C995" s="195">
        <v>70</v>
      </c>
      <c r="D995" s="193"/>
    </row>
    <row r="996" spans="1:4" ht="20.100000000000001" customHeight="1">
      <c r="A996" s="190">
        <v>21307</v>
      </c>
      <c r="B996" s="191" t="s">
        <v>825</v>
      </c>
      <c r="C996" s="192">
        <f>SUM(C997:C1002)</f>
        <v>3720</v>
      </c>
      <c r="D996" s="193"/>
    </row>
    <row r="997" spans="1:4" ht="20.100000000000001" customHeight="1">
      <c r="A997" s="190">
        <v>2130701</v>
      </c>
      <c r="B997" s="194" t="s">
        <v>826</v>
      </c>
      <c r="C997" s="195">
        <v>1600</v>
      </c>
      <c r="D997" s="193"/>
    </row>
    <row r="998" spans="1:4" ht="20.100000000000001" customHeight="1">
      <c r="A998" s="190">
        <v>2130704</v>
      </c>
      <c r="B998" s="194" t="s">
        <v>827</v>
      </c>
      <c r="C998" s="195">
        <v>0</v>
      </c>
      <c r="D998" s="193"/>
    </row>
    <row r="999" spans="1:4" ht="20.100000000000001" customHeight="1">
      <c r="A999" s="190">
        <v>2130705</v>
      </c>
      <c r="B999" s="194" t="s">
        <v>828</v>
      </c>
      <c r="C999" s="195">
        <v>2000</v>
      </c>
      <c r="D999" s="193"/>
    </row>
    <row r="1000" spans="1:4" ht="20.100000000000001" customHeight="1">
      <c r="A1000" s="190">
        <v>2130706</v>
      </c>
      <c r="B1000" s="194" t="s">
        <v>829</v>
      </c>
      <c r="C1000" s="195">
        <v>120</v>
      </c>
      <c r="D1000" s="193"/>
    </row>
    <row r="1001" spans="1:4" ht="20.100000000000001" customHeight="1">
      <c r="A1001" s="190">
        <v>2130707</v>
      </c>
      <c r="B1001" s="194" t="s">
        <v>830</v>
      </c>
      <c r="C1001" s="195">
        <v>0</v>
      </c>
      <c r="D1001" s="193"/>
    </row>
    <row r="1002" spans="1:4" ht="20.100000000000001" customHeight="1">
      <c r="A1002" s="190">
        <v>2130799</v>
      </c>
      <c r="B1002" s="194" t="s">
        <v>831</v>
      </c>
      <c r="C1002" s="195">
        <v>0</v>
      </c>
      <c r="D1002" s="193"/>
    </row>
    <row r="1003" spans="1:4" ht="20.100000000000001" customHeight="1">
      <c r="A1003" s="190">
        <v>21308</v>
      </c>
      <c r="B1003" s="191" t="s">
        <v>832</v>
      </c>
      <c r="C1003" s="192">
        <f>SUM(C1004:C1009)</f>
        <v>2505</v>
      </c>
      <c r="D1003" s="193"/>
    </row>
    <row r="1004" spans="1:4" ht="20.100000000000001" customHeight="1">
      <c r="A1004" s="190">
        <v>2130801</v>
      </c>
      <c r="B1004" s="194" t="s">
        <v>833</v>
      </c>
      <c r="C1004" s="195">
        <v>0</v>
      </c>
      <c r="D1004" s="193"/>
    </row>
    <row r="1005" spans="1:4" ht="20.100000000000001" customHeight="1">
      <c r="A1005" s="190">
        <v>2130802</v>
      </c>
      <c r="B1005" s="194" t="s">
        <v>834</v>
      </c>
      <c r="C1005" s="195">
        <v>0</v>
      </c>
      <c r="D1005" s="193"/>
    </row>
    <row r="1006" spans="1:4" ht="20.100000000000001" customHeight="1">
      <c r="A1006" s="190">
        <v>2130803</v>
      </c>
      <c r="B1006" s="194" t="s">
        <v>835</v>
      </c>
      <c r="C1006" s="195">
        <v>2150</v>
      </c>
      <c r="D1006" s="193"/>
    </row>
    <row r="1007" spans="1:4" ht="20.100000000000001" customHeight="1">
      <c r="A1007" s="190">
        <v>2130804</v>
      </c>
      <c r="B1007" s="194" t="s">
        <v>836</v>
      </c>
      <c r="C1007" s="195">
        <v>30</v>
      </c>
      <c r="D1007" s="193"/>
    </row>
    <row r="1008" spans="1:4" ht="20.100000000000001" customHeight="1">
      <c r="A1008" s="190">
        <v>2130805</v>
      </c>
      <c r="B1008" s="194" t="s">
        <v>837</v>
      </c>
      <c r="C1008" s="195">
        <v>0</v>
      </c>
      <c r="D1008" s="193"/>
    </row>
    <row r="1009" spans="1:4" ht="20.100000000000001" customHeight="1">
      <c r="A1009" s="190">
        <v>2130899</v>
      </c>
      <c r="B1009" s="194" t="s">
        <v>838</v>
      </c>
      <c r="C1009" s="195">
        <v>325</v>
      </c>
      <c r="D1009" s="193"/>
    </row>
    <row r="1010" spans="1:4" ht="20.100000000000001" customHeight="1">
      <c r="A1010" s="190">
        <v>21309</v>
      </c>
      <c r="B1010" s="191" t="s">
        <v>839</v>
      </c>
      <c r="C1010" s="192">
        <f>SUM(C1011:C1013)</f>
        <v>300</v>
      </c>
      <c r="D1010" s="193"/>
    </row>
    <row r="1011" spans="1:4" ht="20.100000000000001" customHeight="1">
      <c r="A1011" s="190">
        <v>2130901</v>
      </c>
      <c r="B1011" s="194" t="s">
        <v>840</v>
      </c>
      <c r="C1011" s="192">
        <v>300</v>
      </c>
      <c r="D1011" s="193"/>
    </row>
    <row r="1012" spans="1:4" ht="20.100000000000001" customHeight="1">
      <c r="A1012" s="190">
        <v>2130902</v>
      </c>
      <c r="B1012" s="194" t="s">
        <v>841</v>
      </c>
      <c r="C1012" s="192"/>
      <c r="D1012" s="193"/>
    </row>
    <row r="1013" spans="1:4" ht="20.100000000000001" customHeight="1">
      <c r="A1013" s="190">
        <v>2130903</v>
      </c>
      <c r="B1013" s="194" t="s">
        <v>842</v>
      </c>
      <c r="C1013" s="192"/>
      <c r="D1013" s="193"/>
    </row>
    <row r="1014" spans="1:4" ht="20.100000000000001" customHeight="1">
      <c r="A1014" s="190">
        <v>21399</v>
      </c>
      <c r="B1014" s="191" t="s">
        <v>843</v>
      </c>
      <c r="C1014" s="192">
        <f>SUM(C1015:C1016)</f>
        <v>750</v>
      </c>
      <c r="D1014" s="193"/>
    </row>
    <row r="1015" spans="1:4" ht="20.100000000000001" customHeight="1">
      <c r="A1015" s="190">
        <v>2139901</v>
      </c>
      <c r="B1015" s="194" t="s">
        <v>844</v>
      </c>
      <c r="C1015" s="192"/>
      <c r="D1015" s="193"/>
    </row>
    <row r="1016" spans="1:4" ht="20.100000000000001" customHeight="1">
      <c r="A1016" s="190">
        <v>2139999</v>
      </c>
      <c r="B1016" s="194" t="s">
        <v>845</v>
      </c>
      <c r="C1016" s="192">
        <v>750</v>
      </c>
      <c r="D1016" s="193"/>
    </row>
    <row r="1017" spans="1:4" ht="20.100000000000001" customHeight="1">
      <c r="A1017" s="190">
        <v>214</v>
      </c>
      <c r="B1017" s="191" t="s">
        <v>846</v>
      </c>
      <c r="C1017" s="192">
        <f>C1018+C1041+C1051+C1061+C1066+C1073+C1078</f>
        <v>2986</v>
      </c>
      <c r="D1017" s="193"/>
    </row>
    <row r="1018" spans="1:4" ht="20.100000000000001" customHeight="1">
      <c r="A1018" s="190">
        <v>21401</v>
      </c>
      <c r="B1018" s="191" t="s">
        <v>847</v>
      </c>
      <c r="C1018" s="192">
        <f>SUM(C1019:C1040)</f>
        <v>2976</v>
      </c>
      <c r="D1018" s="193"/>
    </row>
    <row r="1019" spans="1:4" ht="20.100000000000001" customHeight="1">
      <c r="A1019" s="190">
        <v>2140101</v>
      </c>
      <c r="B1019" s="194" t="s">
        <v>58</v>
      </c>
      <c r="C1019" s="195">
        <v>1120</v>
      </c>
      <c r="D1019" s="193"/>
    </row>
    <row r="1020" spans="1:4" ht="20.100000000000001" customHeight="1">
      <c r="A1020" s="190">
        <v>2140102</v>
      </c>
      <c r="B1020" s="194" t="s">
        <v>59</v>
      </c>
      <c r="C1020" s="195">
        <v>0</v>
      </c>
      <c r="D1020" s="193"/>
    </row>
    <row r="1021" spans="1:4" ht="20.100000000000001" customHeight="1">
      <c r="A1021" s="190">
        <v>2140103</v>
      </c>
      <c r="B1021" s="194" t="s">
        <v>60</v>
      </c>
      <c r="C1021" s="195">
        <v>0</v>
      </c>
      <c r="D1021" s="193"/>
    </row>
    <row r="1022" spans="1:4" ht="20.100000000000001" customHeight="1">
      <c r="A1022" s="190">
        <v>2140104</v>
      </c>
      <c r="B1022" s="194" t="s">
        <v>848</v>
      </c>
      <c r="C1022" s="195">
        <v>340</v>
      </c>
      <c r="D1022" s="193"/>
    </row>
    <row r="1023" spans="1:4" ht="20.100000000000001" customHeight="1">
      <c r="A1023" s="190">
        <v>2140106</v>
      </c>
      <c r="B1023" s="194" t="s">
        <v>849</v>
      </c>
      <c r="C1023" s="195">
        <v>1056</v>
      </c>
      <c r="D1023" s="193"/>
    </row>
    <row r="1024" spans="1:4" ht="20.100000000000001" customHeight="1">
      <c r="A1024" s="190">
        <v>2140109</v>
      </c>
      <c r="B1024" s="194" t="s">
        <v>850</v>
      </c>
      <c r="C1024" s="195"/>
      <c r="D1024" s="193"/>
    </row>
    <row r="1025" spans="1:4" ht="20.100000000000001" customHeight="1">
      <c r="A1025" s="190">
        <v>2140110</v>
      </c>
      <c r="B1025" s="194" t="s">
        <v>851</v>
      </c>
      <c r="C1025" s="195">
        <v>0</v>
      </c>
      <c r="D1025" s="193"/>
    </row>
    <row r="1026" spans="1:4" ht="20.100000000000001" customHeight="1">
      <c r="A1026" s="190">
        <v>2140111</v>
      </c>
      <c r="B1026" s="194" t="s">
        <v>852</v>
      </c>
      <c r="C1026" s="195">
        <v>0</v>
      </c>
      <c r="D1026" s="193"/>
    </row>
    <row r="1027" spans="1:4" ht="20.100000000000001" customHeight="1">
      <c r="A1027" s="190">
        <v>2140112</v>
      </c>
      <c r="B1027" s="194" t="s">
        <v>853</v>
      </c>
      <c r="C1027" s="195">
        <v>0</v>
      </c>
      <c r="D1027" s="193"/>
    </row>
    <row r="1028" spans="1:4" ht="20.100000000000001" customHeight="1">
      <c r="A1028" s="190">
        <v>2140114</v>
      </c>
      <c r="B1028" s="194" t="s">
        <v>854</v>
      </c>
      <c r="C1028" s="195">
        <v>0</v>
      </c>
      <c r="D1028" s="193"/>
    </row>
    <row r="1029" spans="1:4" ht="20.100000000000001" customHeight="1">
      <c r="A1029" s="190">
        <v>2140122</v>
      </c>
      <c r="B1029" s="194" t="s">
        <v>855</v>
      </c>
      <c r="C1029" s="195">
        <v>0</v>
      </c>
      <c r="D1029" s="193"/>
    </row>
    <row r="1030" spans="1:4" ht="20.100000000000001" customHeight="1">
      <c r="A1030" s="190">
        <v>2140123</v>
      </c>
      <c r="B1030" s="194" t="s">
        <v>856</v>
      </c>
      <c r="C1030" s="195">
        <v>0</v>
      </c>
      <c r="D1030" s="193"/>
    </row>
    <row r="1031" spans="1:4" ht="20.100000000000001" customHeight="1">
      <c r="A1031" s="190">
        <v>2140127</v>
      </c>
      <c r="B1031" s="194" t="s">
        <v>857</v>
      </c>
      <c r="C1031" s="195">
        <v>0</v>
      </c>
      <c r="D1031" s="193"/>
    </row>
    <row r="1032" spans="1:4" ht="20.100000000000001" customHeight="1">
      <c r="A1032" s="190">
        <v>2140128</v>
      </c>
      <c r="B1032" s="194" t="s">
        <v>858</v>
      </c>
      <c r="C1032" s="195">
        <v>0</v>
      </c>
      <c r="D1032" s="193"/>
    </row>
    <row r="1033" spans="1:4" ht="20.100000000000001" customHeight="1">
      <c r="A1033" s="190">
        <v>2140129</v>
      </c>
      <c r="B1033" s="194" t="s">
        <v>859</v>
      </c>
      <c r="C1033" s="195">
        <v>0</v>
      </c>
      <c r="D1033" s="193"/>
    </row>
    <row r="1034" spans="1:4" ht="20.100000000000001" customHeight="1">
      <c r="A1034" s="190">
        <v>2140130</v>
      </c>
      <c r="B1034" s="194" t="s">
        <v>860</v>
      </c>
      <c r="C1034" s="195">
        <v>0</v>
      </c>
      <c r="D1034" s="193"/>
    </row>
    <row r="1035" spans="1:4" ht="20.100000000000001" customHeight="1">
      <c r="A1035" s="190">
        <v>2140131</v>
      </c>
      <c r="B1035" s="194" t="s">
        <v>861</v>
      </c>
      <c r="C1035" s="195">
        <v>0</v>
      </c>
      <c r="D1035" s="193"/>
    </row>
    <row r="1036" spans="1:4" ht="20.100000000000001" customHeight="1">
      <c r="A1036" s="190">
        <v>2140133</v>
      </c>
      <c r="B1036" s="194" t="s">
        <v>862</v>
      </c>
      <c r="C1036" s="195">
        <v>0</v>
      </c>
      <c r="D1036" s="193"/>
    </row>
    <row r="1037" spans="1:4" ht="20.100000000000001" customHeight="1">
      <c r="A1037" s="190">
        <v>2140136</v>
      </c>
      <c r="B1037" s="194" t="s">
        <v>863</v>
      </c>
      <c r="C1037" s="195">
        <v>0</v>
      </c>
      <c r="D1037" s="193"/>
    </row>
    <row r="1038" spans="1:4" ht="20.100000000000001" customHeight="1">
      <c r="A1038" s="190">
        <v>2140138</v>
      </c>
      <c r="B1038" s="194" t="s">
        <v>864</v>
      </c>
      <c r="C1038" s="195">
        <v>0</v>
      </c>
      <c r="D1038" s="193"/>
    </row>
    <row r="1039" spans="1:4" ht="20.100000000000001" customHeight="1">
      <c r="A1039" s="190">
        <v>2140139</v>
      </c>
      <c r="B1039" s="194" t="s">
        <v>865</v>
      </c>
      <c r="C1039" s="195">
        <v>0</v>
      </c>
      <c r="D1039" s="193"/>
    </row>
    <row r="1040" spans="1:4" ht="20.100000000000001" customHeight="1">
      <c r="A1040" s="190">
        <v>2140199</v>
      </c>
      <c r="B1040" s="194" t="s">
        <v>866</v>
      </c>
      <c r="C1040" s="195">
        <v>460</v>
      </c>
      <c r="D1040" s="193"/>
    </row>
    <row r="1041" spans="1:4" ht="20.100000000000001" customHeight="1">
      <c r="A1041" s="190">
        <v>21402</v>
      </c>
      <c r="B1041" s="191" t="s">
        <v>867</v>
      </c>
      <c r="C1041" s="195">
        <f>SUM(C1042:C1050)</f>
        <v>0</v>
      </c>
      <c r="D1041" s="193"/>
    </row>
    <row r="1042" spans="1:4" ht="20.100000000000001" customHeight="1">
      <c r="A1042" s="190">
        <v>2140201</v>
      </c>
      <c r="B1042" s="194" t="s">
        <v>58</v>
      </c>
      <c r="C1042" s="195">
        <v>0</v>
      </c>
      <c r="D1042" s="193"/>
    </row>
    <row r="1043" spans="1:4" ht="20.100000000000001" customHeight="1">
      <c r="A1043" s="190">
        <v>2140202</v>
      </c>
      <c r="B1043" s="194" t="s">
        <v>59</v>
      </c>
      <c r="C1043" s="195">
        <v>0</v>
      </c>
      <c r="D1043" s="193"/>
    </row>
    <row r="1044" spans="1:4" ht="20.100000000000001" customHeight="1">
      <c r="A1044" s="190">
        <v>2140203</v>
      </c>
      <c r="B1044" s="194" t="s">
        <v>60</v>
      </c>
      <c r="C1044" s="195">
        <v>0</v>
      </c>
      <c r="D1044" s="193"/>
    </row>
    <row r="1045" spans="1:4" ht="20.100000000000001" customHeight="1">
      <c r="A1045" s="190">
        <v>2140204</v>
      </c>
      <c r="B1045" s="194" t="s">
        <v>868</v>
      </c>
      <c r="C1045" s="195">
        <v>0</v>
      </c>
      <c r="D1045" s="193"/>
    </row>
    <row r="1046" spans="1:4" ht="20.100000000000001" customHeight="1">
      <c r="A1046" s="190">
        <v>2140205</v>
      </c>
      <c r="B1046" s="194" t="s">
        <v>869</v>
      </c>
      <c r="C1046" s="195">
        <v>0</v>
      </c>
      <c r="D1046" s="193"/>
    </row>
    <row r="1047" spans="1:4" ht="20.100000000000001" customHeight="1">
      <c r="A1047" s="190">
        <v>2140206</v>
      </c>
      <c r="B1047" s="194" t="s">
        <v>870</v>
      </c>
      <c r="C1047" s="195"/>
      <c r="D1047" s="193"/>
    </row>
    <row r="1048" spans="1:4" ht="20.100000000000001" customHeight="1">
      <c r="A1048" s="190">
        <v>2140207</v>
      </c>
      <c r="B1048" s="194" t="s">
        <v>871</v>
      </c>
      <c r="C1048" s="192"/>
      <c r="D1048" s="193"/>
    </row>
    <row r="1049" spans="1:4" ht="20.100000000000001" customHeight="1">
      <c r="A1049" s="190">
        <v>2140208</v>
      </c>
      <c r="B1049" s="194" t="s">
        <v>872</v>
      </c>
      <c r="C1049" s="192"/>
      <c r="D1049" s="193"/>
    </row>
    <row r="1050" spans="1:4" ht="20.100000000000001" customHeight="1">
      <c r="A1050" s="190">
        <v>2140299</v>
      </c>
      <c r="B1050" s="194" t="s">
        <v>873</v>
      </c>
      <c r="C1050" s="192"/>
      <c r="D1050" s="193"/>
    </row>
    <row r="1051" spans="1:4" ht="20.100000000000001" customHeight="1">
      <c r="A1051" s="190">
        <v>21403</v>
      </c>
      <c r="B1051" s="191" t="s">
        <v>874</v>
      </c>
      <c r="C1051" s="192">
        <f>SUM(C1052:C1060)</f>
        <v>0</v>
      </c>
      <c r="D1051" s="193"/>
    </row>
    <row r="1052" spans="1:4" ht="20.100000000000001" customHeight="1">
      <c r="A1052" s="190">
        <v>2140301</v>
      </c>
      <c r="B1052" s="194" t="s">
        <v>58</v>
      </c>
      <c r="C1052" s="192"/>
      <c r="D1052" s="193"/>
    </row>
    <row r="1053" spans="1:4" ht="20.100000000000001" customHeight="1">
      <c r="A1053" s="190">
        <v>2140302</v>
      </c>
      <c r="B1053" s="194" t="s">
        <v>59</v>
      </c>
      <c r="C1053" s="192"/>
      <c r="D1053" s="193"/>
    </row>
    <row r="1054" spans="1:4" ht="20.100000000000001" customHeight="1">
      <c r="A1054" s="190">
        <v>2140303</v>
      </c>
      <c r="B1054" s="194" t="s">
        <v>60</v>
      </c>
      <c r="C1054" s="192"/>
      <c r="D1054" s="193"/>
    </row>
    <row r="1055" spans="1:4" ht="20.100000000000001" customHeight="1">
      <c r="A1055" s="190">
        <v>2140304</v>
      </c>
      <c r="B1055" s="194" t="s">
        <v>875</v>
      </c>
      <c r="C1055" s="192"/>
      <c r="D1055" s="193"/>
    </row>
    <row r="1056" spans="1:4" ht="20.100000000000001" customHeight="1">
      <c r="A1056" s="190">
        <v>2140305</v>
      </c>
      <c r="B1056" s="194" t="s">
        <v>876</v>
      </c>
      <c r="C1056" s="192"/>
      <c r="D1056" s="193"/>
    </row>
    <row r="1057" spans="1:4" ht="20.100000000000001" customHeight="1">
      <c r="A1057" s="190">
        <v>2140306</v>
      </c>
      <c r="B1057" s="194" t="s">
        <v>877</v>
      </c>
      <c r="C1057" s="192"/>
      <c r="D1057" s="193"/>
    </row>
    <row r="1058" spans="1:4" ht="20.100000000000001" customHeight="1">
      <c r="A1058" s="190">
        <v>2140307</v>
      </c>
      <c r="B1058" s="194" t="s">
        <v>878</v>
      </c>
      <c r="C1058" s="192"/>
      <c r="D1058" s="193"/>
    </row>
    <row r="1059" spans="1:4" ht="20.100000000000001" customHeight="1">
      <c r="A1059" s="190">
        <v>2140308</v>
      </c>
      <c r="B1059" s="194" t="s">
        <v>879</v>
      </c>
      <c r="C1059" s="192"/>
      <c r="D1059" s="193"/>
    </row>
    <row r="1060" spans="1:4" ht="20.100000000000001" customHeight="1">
      <c r="A1060" s="190">
        <v>2140399</v>
      </c>
      <c r="B1060" s="194" t="s">
        <v>880</v>
      </c>
      <c r="C1060" s="192"/>
      <c r="D1060" s="193"/>
    </row>
    <row r="1061" spans="1:4" ht="20.100000000000001" customHeight="1">
      <c r="A1061" s="190">
        <v>21404</v>
      </c>
      <c r="B1061" s="191" t="s">
        <v>881</v>
      </c>
      <c r="C1061" s="192">
        <f>SUM(C1062:C1065)</f>
        <v>0</v>
      </c>
      <c r="D1061" s="193"/>
    </row>
    <row r="1062" spans="1:4" ht="20.100000000000001" customHeight="1">
      <c r="A1062" s="190">
        <v>2140401</v>
      </c>
      <c r="B1062" s="194" t="s">
        <v>882</v>
      </c>
      <c r="C1062" s="192"/>
      <c r="D1062" s="193"/>
    </row>
    <row r="1063" spans="1:4" ht="20.100000000000001" customHeight="1">
      <c r="A1063" s="190">
        <v>2140402</v>
      </c>
      <c r="B1063" s="194" t="s">
        <v>883</v>
      </c>
      <c r="C1063" s="192"/>
      <c r="D1063" s="193"/>
    </row>
    <row r="1064" spans="1:4" ht="20.100000000000001" customHeight="1">
      <c r="A1064" s="190">
        <v>2140403</v>
      </c>
      <c r="B1064" s="194" t="s">
        <v>884</v>
      </c>
      <c r="C1064" s="192"/>
      <c r="D1064" s="193"/>
    </row>
    <row r="1065" spans="1:4" ht="20.100000000000001" customHeight="1">
      <c r="A1065" s="190">
        <v>2140499</v>
      </c>
      <c r="B1065" s="194" t="s">
        <v>885</v>
      </c>
      <c r="C1065" s="192"/>
      <c r="D1065" s="193"/>
    </row>
    <row r="1066" spans="1:4" ht="20.100000000000001" customHeight="1">
      <c r="A1066" s="190">
        <v>21405</v>
      </c>
      <c r="B1066" s="191" t="s">
        <v>886</v>
      </c>
      <c r="C1066" s="192">
        <f>SUM(C1067:C1072)</f>
        <v>0</v>
      </c>
      <c r="D1066" s="193"/>
    </row>
    <row r="1067" spans="1:4" ht="20.100000000000001" customHeight="1">
      <c r="A1067" s="190">
        <v>2140501</v>
      </c>
      <c r="B1067" s="194" t="s">
        <v>58</v>
      </c>
      <c r="C1067" s="192"/>
      <c r="D1067" s="193"/>
    </row>
    <row r="1068" spans="1:4" ht="20.100000000000001" customHeight="1">
      <c r="A1068" s="190">
        <v>2140502</v>
      </c>
      <c r="B1068" s="194" t="s">
        <v>59</v>
      </c>
      <c r="C1068" s="192"/>
      <c r="D1068" s="193"/>
    </row>
    <row r="1069" spans="1:4" ht="20.100000000000001" customHeight="1">
      <c r="A1069" s="190">
        <v>2140503</v>
      </c>
      <c r="B1069" s="194" t="s">
        <v>60</v>
      </c>
      <c r="C1069" s="192"/>
      <c r="D1069" s="193"/>
    </row>
    <row r="1070" spans="1:4" ht="20.100000000000001" customHeight="1">
      <c r="A1070" s="190">
        <v>2140504</v>
      </c>
      <c r="B1070" s="194" t="s">
        <v>872</v>
      </c>
      <c r="C1070" s="192"/>
      <c r="D1070" s="193"/>
    </row>
    <row r="1071" spans="1:4" ht="20.100000000000001" customHeight="1">
      <c r="A1071" s="190">
        <v>2140505</v>
      </c>
      <c r="B1071" s="194" t="s">
        <v>887</v>
      </c>
      <c r="C1071" s="192"/>
      <c r="D1071" s="193"/>
    </row>
    <row r="1072" spans="1:4" ht="20.100000000000001" customHeight="1">
      <c r="A1072" s="190">
        <v>2140599</v>
      </c>
      <c r="B1072" s="194" t="s">
        <v>888</v>
      </c>
      <c r="C1072" s="192"/>
      <c r="D1072" s="193"/>
    </row>
    <row r="1073" spans="1:4" ht="20.100000000000001" customHeight="1">
      <c r="A1073" s="190">
        <v>21406</v>
      </c>
      <c r="B1073" s="191" t="s">
        <v>889</v>
      </c>
      <c r="C1073" s="192">
        <f>SUM(C1074:C1077)</f>
        <v>10</v>
      </c>
      <c r="D1073" s="193"/>
    </row>
    <row r="1074" spans="1:4" ht="20.100000000000001" customHeight="1">
      <c r="A1074" s="190">
        <v>2140601</v>
      </c>
      <c r="B1074" s="194" t="s">
        <v>890</v>
      </c>
      <c r="C1074" s="192"/>
      <c r="D1074" s="193"/>
    </row>
    <row r="1075" spans="1:4" ht="20.100000000000001" customHeight="1">
      <c r="A1075" s="190">
        <v>2140602</v>
      </c>
      <c r="B1075" s="194" t="s">
        <v>891</v>
      </c>
      <c r="C1075" s="192">
        <v>10</v>
      </c>
      <c r="D1075" s="193"/>
    </row>
    <row r="1076" spans="1:4" ht="20.100000000000001" customHeight="1">
      <c r="A1076" s="190">
        <v>2140603</v>
      </c>
      <c r="B1076" s="194" t="s">
        <v>892</v>
      </c>
      <c r="C1076" s="192"/>
      <c r="D1076" s="193"/>
    </row>
    <row r="1077" spans="1:4" ht="20.100000000000001" customHeight="1">
      <c r="A1077" s="190">
        <v>2140699</v>
      </c>
      <c r="B1077" s="194" t="s">
        <v>893</v>
      </c>
      <c r="C1077" s="192"/>
      <c r="D1077" s="193"/>
    </row>
    <row r="1078" spans="1:4" ht="20.100000000000001" customHeight="1">
      <c r="A1078" s="190">
        <v>21499</v>
      </c>
      <c r="B1078" s="191" t="s">
        <v>894</v>
      </c>
      <c r="C1078" s="192">
        <f>SUM(C1079:C1080)</f>
        <v>0</v>
      </c>
      <c r="D1078" s="193"/>
    </row>
    <row r="1079" spans="1:4" ht="20.100000000000001" customHeight="1">
      <c r="A1079" s="190">
        <v>2149901</v>
      </c>
      <c r="B1079" s="194" t="s">
        <v>895</v>
      </c>
      <c r="C1079" s="192"/>
      <c r="D1079" s="193"/>
    </row>
    <row r="1080" spans="1:4" ht="20.100000000000001" customHeight="1">
      <c r="A1080" s="190">
        <v>2149999</v>
      </c>
      <c r="B1080" s="194" t="s">
        <v>896</v>
      </c>
      <c r="C1080" s="192"/>
      <c r="D1080" s="193"/>
    </row>
    <row r="1081" spans="1:4" ht="20.100000000000001" customHeight="1">
      <c r="A1081" s="190">
        <v>215</v>
      </c>
      <c r="B1081" s="191" t="s">
        <v>897</v>
      </c>
      <c r="C1081" s="192">
        <f>C1082+C1092+C1108+C1113+C1127+C1136+C1143+C1150</f>
        <v>3059</v>
      </c>
      <c r="D1081" s="193"/>
    </row>
    <row r="1082" spans="1:4" ht="20.100000000000001" customHeight="1">
      <c r="A1082" s="190">
        <v>21501</v>
      </c>
      <c r="B1082" s="191" t="s">
        <v>898</v>
      </c>
      <c r="C1082" s="192">
        <f>SUM(C1083:C1091)</f>
        <v>0</v>
      </c>
      <c r="D1082" s="193"/>
    </row>
    <row r="1083" spans="1:4" ht="20.100000000000001" customHeight="1">
      <c r="A1083" s="190">
        <v>2150101</v>
      </c>
      <c r="B1083" s="194" t="s">
        <v>58</v>
      </c>
      <c r="C1083" s="192"/>
      <c r="D1083" s="193"/>
    </row>
    <row r="1084" spans="1:4" ht="20.100000000000001" customHeight="1">
      <c r="A1084" s="190">
        <v>2150102</v>
      </c>
      <c r="B1084" s="194" t="s">
        <v>59</v>
      </c>
      <c r="C1084" s="192"/>
      <c r="D1084" s="193"/>
    </row>
    <row r="1085" spans="1:4" ht="20.100000000000001" customHeight="1">
      <c r="A1085" s="190">
        <v>2150103</v>
      </c>
      <c r="B1085" s="194" t="s">
        <v>60</v>
      </c>
      <c r="C1085" s="192"/>
      <c r="D1085" s="193"/>
    </row>
    <row r="1086" spans="1:4" ht="20.100000000000001" customHeight="1">
      <c r="A1086" s="190">
        <v>2150104</v>
      </c>
      <c r="B1086" s="194" t="s">
        <v>899</v>
      </c>
      <c r="C1086" s="192"/>
      <c r="D1086" s="193"/>
    </row>
    <row r="1087" spans="1:4" ht="20.100000000000001" customHeight="1">
      <c r="A1087" s="190">
        <v>2150105</v>
      </c>
      <c r="B1087" s="194" t="s">
        <v>900</v>
      </c>
      <c r="C1087" s="192"/>
      <c r="D1087" s="193"/>
    </row>
    <row r="1088" spans="1:4" ht="20.100000000000001" customHeight="1">
      <c r="A1088" s="190">
        <v>2150106</v>
      </c>
      <c r="B1088" s="194" t="s">
        <v>901</v>
      </c>
      <c r="C1088" s="192"/>
      <c r="D1088" s="193"/>
    </row>
    <row r="1089" spans="1:4" ht="20.100000000000001" customHeight="1">
      <c r="A1089" s="190">
        <v>2150107</v>
      </c>
      <c r="B1089" s="194" t="s">
        <v>902</v>
      </c>
      <c r="C1089" s="192"/>
      <c r="D1089" s="193"/>
    </row>
    <row r="1090" spans="1:4" ht="20.100000000000001" customHeight="1">
      <c r="A1090" s="190">
        <v>2150108</v>
      </c>
      <c r="B1090" s="194" t="s">
        <v>903</v>
      </c>
      <c r="C1090" s="192"/>
      <c r="D1090" s="193"/>
    </row>
    <row r="1091" spans="1:4" ht="20.100000000000001" customHeight="1">
      <c r="A1091" s="190">
        <v>2150199</v>
      </c>
      <c r="B1091" s="194" t="s">
        <v>904</v>
      </c>
      <c r="C1091" s="192"/>
      <c r="D1091" s="193"/>
    </row>
    <row r="1092" spans="1:4" ht="20.100000000000001" customHeight="1">
      <c r="A1092" s="190">
        <v>21502</v>
      </c>
      <c r="B1092" s="191" t="s">
        <v>905</v>
      </c>
      <c r="C1092" s="192">
        <f>SUM(C1093:C1107)</f>
        <v>150</v>
      </c>
      <c r="D1092" s="193"/>
    </row>
    <row r="1093" spans="1:4" ht="20.100000000000001" customHeight="1">
      <c r="A1093" s="190">
        <v>2150201</v>
      </c>
      <c r="B1093" s="194" t="s">
        <v>58</v>
      </c>
      <c r="C1093" s="195">
        <v>90</v>
      </c>
      <c r="D1093" s="193"/>
    </row>
    <row r="1094" spans="1:4" ht="20.100000000000001" customHeight="1">
      <c r="A1094" s="190">
        <v>2150202</v>
      </c>
      <c r="B1094" s="194" t="s">
        <v>59</v>
      </c>
      <c r="C1094" s="195">
        <v>35</v>
      </c>
      <c r="D1094" s="193"/>
    </row>
    <row r="1095" spans="1:4" ht="20.100000000000001" customHeight="1">
      <c r="A1095" s="190">
        <v>2150203</v>
      </c>
      <c r="B1095" s="194" t="s">
        <v>60</v>
      </c>
      <c r="C1095" s="195">
        <v>0</v>
      </c>
      <c r="D1095" s="193"/>
    </row>
    <row r="1096" spans="1:4" ht="20.100000000000001" customHeight="1">
      <c r="A1096" s="190">
        <v>2150204</v>
      </c>
      <c r="B1096" s="194" t="s">
        <v>906</v>
      </c>
      <c r="C1096" s="195">
        <v>0</v>
      </c>
      <c r="D1096" s="193"/>
    </row>
    <row r="1097" spans="1:4" ht="20.100000000000001" customHeight="1">
      <c r="A1097" s="190">
        <v>2150205</v>
      </c>
      <c r="B1097" s="194" t="s">
        <v>907</v>
      </c>
      <c r="C1097" s="195">
        <v>0</v>
      </c>
      <c r="D1097" s="193"/>
    </row>
    <row r="1098" spans="1:4" ht="20.100000000000001" customHeight="1">
      <c r="A1098" s="190">
        <v>2150206</v>
      </c>
      <c r="B1098" s="194" t="s">
        <v>908</v>
      </c>
      <c r="C1098" s="195">
        <v>0</v>
      </c>
      <c r="D1098" s="193"/>
    </row>
    <row r="1099" spans="1:4" ht="20.100000000000001" customHeight="1">
      <c r="A1099" s="190">
        <v>2150207</v>
      </c>
      <c r="B1099" s="194" t="s">
        <v>909</v>
      </c>
      <c r="C1099" s="195">
        <v>0</v>
      </c>
      <c r="D1099" s="193"/>
    </row>
    <row r="1100" spans="1:4" ht="20.100000000000001" customHeight="1">
      <c r="A1100" s="190">
        <v>2150208</v>
      </c>
      <c r="B1100" s="194" t="s">
        <v>910</v>
      </c>
      <c r="C1100" s="195">
        <v>0</v>
      </c>
      <c r="D1100" s="193"/>
    </row>
    <row r="1101" spans="1:4" ht="20.100000000000001" customHeight="1">
      <c r="A1101" s="190">
        <v>2150209</v>
      </c>
      <c r="B1101" s="194" t="s">
        <v>911</v>
      </c>
      <c r="C1101" s="195">
        <v>0</v>
      </c>
      <c r="D1101" s="193"/>
    </row>
    <row r="1102" spans="1:4" ht="20.100000000000001" customHeight="1">
      <c r="A1102" s="190">
        <v>2150210</v>
      </c>
      <c r="B1102" s="194" t="s">
        <v>912</v>
      </c>
      <c r="C1102" s="195">
        <v>0</v>
      </c>
      <c r="D1102" s="193"/>
    </row>
    <row r="1103" spans="1:4" ht="20.100000000000001" customHeight="1">
      <c r="A1103" s="190">
        <v>2150212</v>
      </c>
      <c r="B1103" s="194" t="s">
        <v>913</v>
      </c>
      <c r="C1103" s="195">
        <v>0</v>
      </c>
      <c r="D1103" s="193"/>
    </row>
    <row r="1104" spans="1:4" ht="20.100000000000001" customHeight="1">
      <c r="A1104" s="190">
        <v>2150213</v>
      </c>
      <c r="B1104" s="194" t="s">
        <v>914</v>
      </c>
      <c r="C1104" s="195">
        <v>0</v>
      </c>
      <c r="D1104" s="193"/>
    </row>
    <row r="1105" spans="1:4" ht="20.100000000000001" customHeight="1">
      <c r="A1105" s="190">
        <v>2150214</v>
      </c>
      <c r="B1105" s="194" t="s">
        <v>915</v>
      </c>
      <c r="C1105" s="195">
        <v>0</v>
      </c>
      <c r="D1105" s="193"/>
    </row>
    <row r="1106" spans="1:4" ht="20.100000000000001" customHeight="1">
      <c r="A1106" s="190">
        <v>2150215</v>
      </c>
      <c r="B1106" s="194" t="s">
        <v>916</v>
      </c>
      <c r="C1106" s="195">
        <v>0</v>
      </c>
      <c r="D1106" s="193"/>
    </row>
    <row r="1107" spans="1:4" ht="20.100000000000001" customHeight="1">
      <c r="A1107" s="190">
        <v>2150299</v>
      </c>
      <c r="B1107" s="194" t="s">
        <v>917</v>
      </c>
      <c r="C1107" s="195">
        <v>25</v>
      </c>
      <c r="D1107" s="193"/>
    </row>
    <row r="1108" spans="1:4" ht="20.100000000000001" customHeight="1">
      <c r="A1108" s="190">
        <v>21503</v>
      </c>
      <c r="B1108" s="191" t="s">
        <v>918</v>
      </c>
      <c r="C1108" s="192">
        <f>SUM(C1109:C1112)</f>
        <v>0</v>
      </c>
      <c r="D1108" s="193"/>
    </row>
    <row r="1109" spans="1:4" ht="20.100000000000001" customHeight="1">
      <c r="A1109" s="190">
        <v>2150301</v>
      </c>
      <c r="B1109" s="194" t="s">
        <v>58</v>
      </c>
      <c r="C1109" s="192"/>
      <c r="D1109" s="193"/>
    </row>
    <row r="1110" spans="1:4" ht="20.100000000000001" customHeight="1">
      <c r="A1110" s="190">
        <v>2150302</v>
      </c>
      <c r="B1110" s="194" t="s">
        <v>59</v>
      </c>
      <c r="C1110" s="192"/>
      <c r="D1110" s="193"/>
    </row>
    <row r="1111" spans="1:4" ht="20.100000000000001" customHeight="1">
      <c r="A1111" s="190">
        <v>2150303</v>
      </c>
      <c r="B1111" s="194" t="s">
        <v>60</v>
      </c>
      <c r="C1111" s="192"/>
      <c r="D1111" s="193"/>
    </row>
    <row r="1112" spans="1:4" ht="20.100000000000001" customHeight="1">
      <c r="A1112" s="190">
        <v>2150399</v>
      </c>
      <c r="B1112" s="194" t="s">
        <v>919</v>
      </c>
      <c r="C1112" s="192"/>
      <c r="D1112" s="193"/>
    </row>
    <row r="1113" spans="1:4" ht="20.100000000000001" customHeight="1">
      <c r="A1113" s="190">
        <v>21505</v>
      </c>
      <c r="B1113" s="191" t="s">
        <v>920</v>
      </c>
      <c r="C1113" s="192">
        <f>SUM(C1114:C1126)</f>
        <v>475</v>
      </c>
      <c r="D1113" s="193"/>
    </row>
    <row r="1114" spans="1:4" ht="20.100000000000001" customHeight="1">
      <c r="A1114" s="190">
        <v>2150501</v>
      </c>
      <c r="B1114" s="194" t="s">
        <v>58</v>
      </c>
      <c r="C1114" s="195">
        <v>320</v>
      </c>
      <c r="D1114" s="193"/>
    </row>
    <row r="1115" spans="1:4" ht="20.100000000000001" customHeight="1">
      <c r="A1115" s="190">
        <v>2150502</v>
      </c>
      <c r="B1115" s="194" t="s">
        <v>59</v>
      </c>
      <c r="C1115" s="195">
        <v>0</v>
      </c>
      <c r="D1115" s="193"/>
    </row>
    <row r="1116" spans="1:4" ht="20.100000000000001" customHeight="1">
      <c r="A1116" s="190">
        <v>2150503</v>
      </c>
      <c r="B1116" s="194" t="s">
        <v>60</v>
      </c>
      <c r="C1116" s="195">
        <v>0</v>
      </c>
      <c r="D1116" s="193"/>
    </row>
    <row r="1117" spans="1:4" ht="20.100000000000001" customHeight="1">
      <c r="A1117" s="190">
        <v>2150505</v>
      </c>
      <c r="B1117" s="194" t="s">
        <v>921</v>
      </c>
      <c r="C1117" s="195">
        <v>0</v>
      </c>
      <c r="D1117" s="193"/>
    </row>
    <row r="1118" spans="1:4" ht="20.100000000000001" customHeight="1">
      <c r="A1118" s="190">
        <v>2150506</v>
      </c>
      <c r="B1118" s="194" t="s">
        <v>922</v>
      </c>
      <c r="C1118" s="195">
        <v>0</v>
      </c>
      <c r="D1118" s="193"/>
    </row>
    <row r="1119" spans="1:4" ht="20.100000000000001" customHeight="1">
      <c r="A1119" s="190">
        <v>2150507</v>
      </c>
      <c r="B1119" s="194" t="s">
        <v>923</v>
      </c>
      <c r="C1119" s="195">
        <v>0</v>
      </c>
      <c r="D1119" s="193"/>
    </row>
    <row r="1120" spans="1:4" ht="20.100000000000001" customHeight="1">
      <c r="A1120" s="190">
        <v>2150508</v>
      </c>
      <c r="B1120" s="194" t="s">
        <v>924</v>
      </c>
      <c r="C1120" s="195">
        <v>0</v>
      </c>
      <c r="D1120" s="193"/>
    </row>
    <row r="1121" spans="1:4" ht="20.100000000000001" customHeight="1">
      <c r="A1121" s="190">
        <v>2150509</v>
      </c>
      <c r="B1121" s="194" t="s">
        <v>925</v>
      </c>
      <c r="C1121" s="195">
        <v>0</v>
      </c>
      <c r="D1121" s="193"/>
    </row>
    <row r="1122" spans="1:4" ht="20.100000000000001" customHeight="1">
      <c r="A1122" s="190">
        <v>2150510</v>
      </c>
      <c r="B1122" s="194" t="s">
        <v>926</v>
      </c>
      <c r="C1122" s="195">
        <v>125</v>
      </c>
      <c r="D1122" s="193"/>
    </row>
    <row r="1123" spans="1:4" ht="20.100000000000001" customHeight="1">
      <c r="A1123" s="190">
        <v>2150511</v>
      </c>
      <c r="B1123" s="194" t="s">
        <v>927</v>
      </c>
      <c r="C1123" s="195">
        <v>0</v>
      </c>
      <c r="D1123" s="193"/>
    </row>
    <row r="1124" spans="1:4" ht="20.100000000000001" customHeight="1">
      <c r="A1124" s="190">
        <v>2150513</v>
      </c>
      <c r="B1124" s="194" t="s">
        <v>872</v>
      </c>
      <c r="C1124" s="195">
        <v>0</v>
      </c>
      <c r="D1124" s="193"/>
    </row>
    <row r="1125" spans="1:4" ht="20.100000000000001" customHeight="1">
      <c r="A1125" s="190">
        <v>2150515</v>
      </c>
      <c r="B1125" s="194" t="s">
        <v>928</v>
      </c>
      <c r="C1125" s="195">
        <v>0</v>
      </c>
      <c r="D1125" s="193"/>
    </row>
    <row r="1126" spans="1:4" ht="20.100000000000001" customHeight="1">
      <c r="A1126" s="190">
        <v>2150599</v>
      </c>
      <c r="B1126" s="194" t="s">
        <v>929</v>
      </c>
      <c r="C1126" s="195">
        <v>30</v>
      </c>
      <c r="D1126" s="193"/>
    </row>
    <row r="1127" spans="1:4" ht="20.100000000000001" customHeight="1">
      <c r="A1127" s="190">
        <v>21506</v>
      </c>
      <c r="B1127" s="191" t="s">
        <v>930</v>
      </c>
      <c r="C1127" s="192">
        <f>SUM(C1128:C1135)</f>
        <v>280</v>
      </c>
      <c r="D1127" s="193"/>
    </row>
    <row r="1128" spans="1:4" ht="20.100000000000001" customHeight="1">
      <c r="A1128" s="190">
        <v>2150601</v>
      </c>
      <c r="B1128" s="194" t="s">
        <v>58</v>
      </c>
      <c r="C1128" s="195">
        <v>130</v>
      </c>
      <c r="D1128" s="193"/>
    </row>
    <row r="1129" spans="1:4" ht="20.100000000000001" customHeight="1">
      <c r="A1129" s="190">
        <v>2150602</v>
      </c>
      <c r="B1129" s="194" t="s">
        <v>59</v>
      </c>
      <c r="C1129" s="195">
        <v>0</v>
      </c>
      <c r="D1129" s="193"/>
    </row>
    <row r="1130" spans="1:4" ht="20.100000000000001" customHeight="1">
      <c r="A1130" s="190">
        <v>2150603</v>
      </c>
      <c r="B1130" s="194" t="s">
        <v>60</v>
      </c>
      <c r="C1130" s="195">
        <v>0</v>
      </c>
      <c r="D1130" s="193"/>
    </row>
    <row r="1131" spans="1:4" ht="20.100000000000001" customHeight="1">
      <c r="A1131" s="190">
        <v>2150604</v>
      </c>
      <c r="B1131" s="194" t="s">
        <v>931</v>
      </c>
      <c r="C1131" s="195">
        <v>0</v>
      </c>
      <c r="D1131" s="193"/>
    </row>
    <row r="1132" spans="1:4" ht="20.100000000000001" customHeight="1">
      <c r="A1132" s="190">
        <v>2150605</v>
      </c>
      <c r="B1132" s="194" t="s">
        <v>932</v>
      </c>
      <c r="C1132" s="195">
        <v>50</v>
      </c>
      <c r="D1132" s="193"/>
    </row>
    <row r="1133" spans="1:4" ht="20.100000000000001" customHeight="1">
      <c r="A1133" s="190">
        <v>2150606</v>
      </c>
      <c r="B1133" s="194" t="s">
        <v>933</v>
      </c>
      <c r="C1133" s="195">
        <v>0</v>
      </c>
      <c r="D1133" s="193"/>
    </row>
    <row r="1134" spans="1:4" ht="20.100000000000001" customHeight="1">
      <c r="A1134" s="190">
        <v>2150607</v>
      </c>
      <c r="B1134" s="194" t="s">
        <v>934</v>
      </c>
      <c r="C1134" s="195">
        <v>0</v>
      </c>
      <c r="D1134" s="193"/>
    </row>
    <row r="1135" spans="1:4" ht="20.100000000000001" customHeight="1">
      <c r="A1135" s="190">
        <v>2150699</v>
      </c>
      <c r="B1135" s="194" t="s">
        <v>935</v>
      </c>
      <c r="C1135" s="195">
        <v>100</v>
      </c>
      <c r="D1135" s="193"/>
    </row>
    <row r="1136" spans="1:4" ht="20.100000000000001" customHeight="1">
      <c r="A1136" s="190">
        <v>21507</v>
      </c>
      <c r="B1136" s="191" t="s">
        <v>936</v>
      </c>
      <c r="C1136" s="192">
        <f>SUM(C1137:C1142)</f>
        <v>136</v>
      </c>
      <c r="D1136" s="193"/>
    </row>
    <row r="1137" spans="1:4" ht="20.100000000000001" customHeight="1">
      <c r="A1137" s="190">
        <v>2150701</v>
      </c>
      <c r="B1137" s="194" t="s">
        <v>58</v>
      </c>
      <c r="C1137" s="195">
        <v>66</v>
      </c>
      <c r="D1137" s="193"/>
    </row>
    <row r="1138" spans="1:4" ht="20.100000000000001" customHeight="1">
      <c r="A1138" s="190">
        <v>2150702</v>
      </c>
      <c r="B1138" s="194" t="s">
        <v>59</v>
      </c>
      <c r="C1138" s="195">
        <v>70</v>
      </c>
      <c r="D1138" s="193"/>
    </row>
    <row r="1139" spans="1:4" ht="20.100000000000001" customHeight="1">
      <c r="A1139" s="190">
        <v>2150703</v>
      </c>
      <c r="B1139" s="194" t="s">
        <v>60</v>
      </c>
      <c r="C1139" s="195">
        <v>0</v>
      </c>
      <c r="D1139" s="193"/>
    </row>
    <row r="1140" spans="1:4" ht="20.100000000000001" customHeight="1">
      <c r="A1140" s="190">
        <v>2150704</v>
      </c>
      <c r="B1140" s="194" t="s">
        <v>937</v>
      </c>
      <c r="C1140" s="195">
        <v>0</v>
      </c>
      <c r="D1140" s="193"/>
    </row>
    <row r="1141" spans="1:4" ht="20.100000000000001" customHeight="1">
      <c r="A1141" s="190">
        <v>2150705</v>
      </c>
      <c r="B1141" s="194" t="s">
        <v>938</v>
      </c>
      <c r="C1141" s="195">
        <v>0</v>
      </c>
      <c r="D1141" s="193"/>
    </row>
    <row r="1142" spans="1:4" ht="20.100000000000001" customHeight="1">
      <c r="A1142" s="190">
        <v>2150799</v>
      </c>
      <c r="B1142" s="194" t="s">
        <v>939</v>
      </c>
      <c r="C1142" s="195">
        <v>0</v>
      </c>
      <c r="D1142" s="193"/>
    </row>
    <row r="1143" spans="1:4" ht="20.100000000000001" customHeight="1">
      <c r="A1143" s="190">
        <v>21508</v>
      </c>
      <c r="B1143" s="191" t="s">
        <v>940</v>
      </c>
      <c r="C1143" s="192">
        <f>SUM(C1144:C1149)</f>
        <v>158</v>
      </c>
      <c r="D1143" s="193"/>
    </row>
    <row r="1144" spans="1:4" ht="20.100000000000001" customHeight="1">
      <c r="A1144" s="190">
        <v>2150801</v>
      </c>
      <c r="B1144" s="194" t="s">
        <v>58</v>
      </c>
      <c r="C1144" s="195">
        <v>0</v>
      </c>
      <c r="D1144" s="193"/>
    </row>
    <row r="1145" spans="1:4" ht="20.100000000000001" customHeight="1">
      <c r="A1145" s="190">
        <v>2150802</v>
      </c>
      <c r="B1145" s="194" t="s">
        <v>59</v>
      </c>
      <c r="C1145" s="195">
        <v>0</v>
      </c>
      <c r="D1145" s="193"/>
    </row>
    <row r="1146" spans="1:4" ht="20.100000000000001" customHeight="1">
      <c r="A1146" s="190">
        <v>2150803</v>
      </c>
      <c r="B1146" s="194" t="s">
        <v>60</v>
      </c>
      <c r="C1146" s="195">
        <v>0</v>
      </c>
      <c r="D1146" s="193"/>
    </row>
    <row r="1147" spans="1:4" ht="20.100000000000001" customHeight="1">
      <c r="A1147" s="190">
        <v>2150804</v>
      </c>
      <c r="B1147" s="194" t="s">
        <v>941</v>
      </c>
      <c r="C1147" s="195">
        <v>0</v>
      </c>
      <c r="D1147" s="193"/>
    </row>
    <row r="1148" spans="1:4" ht="20.100000000000001" customHeight="1">
      <c r="A1148" s="190">
        <v>2150805</v>
      </c>
      <c r="B1148" s="194" t="s">
        <v>942</v>
      </c>
      <c r="C1148" s="195">
        <v>100</v>
      </c>
      <c r="D1148" s="193"/>
    </row>
    <row r="1149" spans="1:4" ht="20.100000000000001" customHeight="1">
      <c r="A1149" s="190">
        <v>2150899</v>
      </c>
      <c r="B1149" s="194" t="s">
        <v>943</v>
      </c>
      <c r="C1149" s="195">
        <v>58</v>
      </c>
      <c r="D1149" s="193"/>
    </row>
    <row r="1150" spans="1:4" ht="20.100000000000001" customHeight="1">
      <c r="A1150" s="190">
        <v>21599</v>
      </c>
      <c r="B1150" s="191" t="s">
        <v>944</v>
      </c>
      <c r="C1150" s="192">
        <f>SUM(C1151:C1156)</f>
        <v>1860</v>
      </c>
      <c r="D1150" s="193"/>
    </row>
    <row r="1151" spans="1:4" ht="20.100000000000001" customHeight="1">
      <c r="A1151" s="190">
        <v>2159901</v>
      </c>
      <c r="B1151" s="194" t="s">
        <v>945</v>
      </c>
      <c r="C1151" s="195">
        <v>0</v>
      </c>
      <c r="D1151" s="193"/>
    </row>
    <row r="1152" spans="1:4" ht="20.100000000000001" customHeight="1">
      <c r="A1152" s="190">
        <v>2159902</v>
      </c>
      <c r="B1152" s="194" t="s">
        <v>946</v>
      </c>
      <c r="C1152" s="195">
        <v>0</v>
      </c>
      <c r="D1152" s="193"/>
    </row>
    <row r="1153" spans="1:4" ht="20.100000000000001" customHeight="1">
      <c r="A1153" s="190">
        <v>2159904</v>
      </c>
      <c r="B1153" s="194" t="s">
        <v>947</v>
      </c>
      <c r="C1153" s="195">
        <v>560</v>
      </c>
      <c r="D1153" s="193"/>
    </row>
    <row r="1154" spans="1:4" ht="20.100000000000001" customHeight="1">
      <c r="A1154" s="190">
        <v>2159905</v>
      </c>
      <c r="B1154" s="194" t="s">
        <v>948</v>
      </c>
      <c r="C1154" s="195">
        <v>0</v>
      </c>
      <c r="D1154" s="193"/>
    </row>
    <row r="1155" spans="1:4" ht="20.100000000000001" customHeight="1">
      <c r="A1155" s="190">
        <v>2159906</v>
      </c>
      <c r="B1155" s="194" t="s">
        <v>949</v>
      </c>
      <c r="C1155" s="195">
        <v>0</v>
      </c>
      <c r="D1155" s="193"/>
    </row>
    <row r="1156" spans="1:4" ht="20.100000000000001" customHeight="1">
      <c r="A1156" s="190">
        <v>2159999</v>
      </c>
      <c r="B1156" s="194" t="s">
        <v>950</v>
      </c>
      <c r="C1156" s="195">
        <v>1300</v>
      </c>
      <c r="D1156" s="193"/>
    </row>
    <row r="1157" spans="1:4" ht="20.100000000000001" customHeight="1">
      <c r="A1157" s="190">
        <v>216</v>
      </c>
      <c r="B1157" s="191" t="s">
        <v>951</v>
      </c>
      <c r="C1157" s="192">
        <f>C1158+C1168+C1175+C1181</f>
        <v>1110</v>
      </c>
      <c r="D1157" s="193"/>
    </row>
    <row r="1158" spans="1:4" ht="20.100000000000001" customHeight="1">
      <c r="A1158" s="190">
        <v>21602</v>
      </c>
      <c r="B1158" s="191" t="s">
        <v>952</v>
      </c>
      <c r="C1158" s="192">
        <f>SUM(C1159:C1167)</f>
        <v>440</v>
      </c>
      <c r="D1158" s="193"/>
    </row>
    <row r="1159" spans="1:4" ht="20.100000000000001" customHeight="1">
      <c r="A1159" s="190">
        <v>2160201</v>
      </c>
      <c r="B1159" s="194" t="s">
        <v>58</v>
      </c>
      <c r="C1159" s="195">
        <v>140</v>
      </c>
      <c r="D1159" s="193"/>
    </row>
    <row r="1160" spans="1:4" ht="20.100000000000001" customHeight="1">
      <c r="A1160" s="190">
        <v>2160202</v>
      </c>
      <c r="B1160" s="194" t="s">
        <v>59</v>
      </c>
      <c r="C1160" s="195">
        <v>0</v>
      </c>
      <c r="D1160" s="193"/>
    </row>
    <row r="1161" spans="1:4" ht="20.100000000000001" customHeight="1">
      <c r="A1161" s="190">
        <v>2160203</v>
      </c>
      <c r="B1161" s="194" t="s">
        <v>60</v>
      </c>
      <c r="C1161" s="195">
        <v>0</v>
      </c>
      <c r="D1161" s="193"/>
    </row>
    <row r="1162" spans="1:4" ht="20.100000000000001" customHeight="1">
      <c r="A1162" s="190">
        <v>2160216</v>
      </c>
      <c r="B1162" s="194" t="s">
        <v>953</v>
      </c>
      <c r="C1162" s="195">
        <v>0</v>
      </c>
      <c r="D1162" s="193"/>
    </row>
    <row r="1163" spans="1:4" ht="20.100000000000001" customHeight="1">
      <c r="A1163" s="190">
        <v>2160217</v>
      </c>
      <c r="B1163" s="194" t="s">
        <v>954</v>
      </c>
      <c r="C1163" s="195">
        <v>0</v>
      </c>
      <c r="D1163" s="193"/>
    </row>
    <row r="1164" spans="1:4" ht="20.100000000000001" customHeight="1">
      <c r="A1164" s="190">
        <v>2160218</v>
      </c>
      <c r="B1164" s="194" t="s">
        <v>955</v>
      </c>
      <c r="C1164" s="195">
        <v>0</v>
      </c>
      <c r="D1164" s="193"/>
    </row>
    <row r="1165" spans="1:4" ht="20.100000000000001" customHeight="1">
      <c r="A1165" s="190">
        <v>2160219</v>
      </c>
      <c r="B1165" s="194" t="s">
        <v>956</v>
      </c>
      <c r="C1165" s="195">
        <v>0</v>
      </c>
      <c r="D1165" s="193"/>
    </row>
    <row r="1166" spans="1:4" ht="20.100000000000001" customHeight="1">
      <c r="A1166" s="190">
        <v>2160250</v>
      </c>
      <c r="B1166" s="194" t="s">
        <v>67</v>
      </c>
      <c r="C1166" s="195">
        <v>0</v>
      </c>
      <c r="D1166" s="193"/>
    </row>
    <row r="1167" spans="1:4" ht="20.100000000000001" customHeight="1">
      <c r="A1167" s="190">
        <v>2160299</v>
      </c>
      <c r="B1167" s="194" t="s">
        <v>957</v>
      </c>
      <c r="C1167" s="195">
        <v>300</v>
      </c>
      <c r="D1167" s="193"/>
    </row>
    <row r="1168" spans="1:4" ht="20.100000000000001" customHeight="1">
      <c r="A1168" s="190">
        <v>21605</v>
      </c>
      <c r="B1168" s="191" t="s">
        <v>958</v>
      </c>
      <c r="C1168" s="192">
        <f>SUM(C1169:C1174)</f>
        <v>40</v>
      </c>
      <c r="D1168" s="193"/>
    </row>
    <row r="1169" spans="1:4" ht="20.100000000000001" customHeight="1">
      <c r="A1169" s="190">
        <v>2160501</v>
      </c>
      <c r="B1169" s="194" t="s">
        <v>58</v>
      </c>
      <c r="C1169" s="195">
        <v>0</v>
      </c>
      <c r="D1169" s="193"/>
    </row>
    <row r="1170" spans="1:4" ht="20.100000000000001" customHeight="1">
      <c r="A1170" s="190">
        <v>2160502</v>
      </c>
      <c r="B1170" s="194" t="s">
        <v>59</v>
      </c>
      <c r="C1170" s="195">
        <v>0</v>
      </c>
      <c r="D1170" s="193"/>
    </row>
    <row r="1171" spans="1:4" ht="20.100000000000001" customHeight="1">
      <c r="A1171" s="190">
        <v>2160503</v>
      </c>
      <c r="B1171" s="194" t="s">
        <v>60</v>
      </c>
      <c r="C1171" s="195">
        <v>0</v>
      </c>
      <c r="D1171" s="193"/>
    </row>
    <row r="1172" spans="1:4" ht="20.100000000000001" customHeight="1">
      <c r="A1172" s="190">
        <v>2160504</v>
      </c>
      <c r="B1172" s="194" t="s">
        <v>959</v>
      </c>
      <c r="C1172" s="195">
        <v>0</v>
      </c>
      <c r="D1172" s="193"/>
    </row>
    <row r="1173" spans="1:4" ht="20.100000000000001" customHeight="1">
      <c r="A1173" s="190">
        <v>2160505</v>
      </c>
      <c r="B1173" s="194" t="s">
        <v>960</v>
      </c>
      <c r="C1173" s="195">
        <v>0</v>
      </c>
      <c r="D1173" s="193"/>
    </row>
    <row r="1174" spans="1:4" ht="20.100000000000001" customHeight="1">
      <c r="A1174" s="190">
        <v>2160599</v>
      </c>
      <c r="B1174" s="194" t="s">
        <v>961</v>
      </c>
      <c r="C1174" s="195">
        <v>40</v>
      </c>
      <c r="D1174" s="193"/>
    </row>
    <row r="1175" spans="1:4" ht="20.100000000000001" customHeight="1">
      <c r="A1175" s="190">
        <v>21606</v>
      </c>
      <c r="B1175" s="191" t="s">
        <v>962</v>
      </c>
      <c r="C1175" s="192">
        <f>SUM(C1176:C1180)</f>
        <v>280</v>
      </c>
      <c r="D1175" s="193"/>
    </row>
    <row r="1176" spans="1:4" ht="20.100000000000001" customHeight="1">
      <c r="A1176" s="190">
        <v>2160601</v>
      </c>
      <c r="B1176" s="194" t="s">
        <v>58</v>
      </c>
      <c r="C1176" s="195">
        <v>0</v>
      </c>
      <c r="D1176" s="193"/>
    </row>
    <row r="1177" spans="1:4" ht="20.100000000000001" customHeight="1">
      <c r="A1177" s="190">
        <v>2160602</v>
      </c>
      <c r="B1177" s="194" t="s">
        <v>59</v>
      </c>
      <c r="C1177" s="195">
        <v>0</v>
      </c>
      <c r="D1177" s="193"/>
    </row>
    <row r="1178" spans="1:4" ht="20.100000000000001" customHeight="1">
      <c r="A1178" s="190">
        <v>2160603</v>
      </c>
      <c r="B1178" s="194" t="s">
        <v>60</v>
      </c>
      <c r="C1178" s="195">
        <v>0</v>
      </c>
      <c r="D1178" s="193"/>
    </row>
    <row r="1179" spans="1:4" ht="20.100000000000001" customHeight="1">
      <c r="A1179" s="190">
        <v>2160607</v>
      </c>
      <c r="B1179" s="194" t="s">
        <v>963</v>
      </c>
      <c r="C1179" s="195">
        <v>0</v>
      </c>
      <c r="D1179" s="193"/>
    </row>
    <row r="1180" spans="1:4" ht="20.100000000000001" customHeight="1">
      <c r="A1180" s="190">
        <v>2160699</v>
      </c>
      <c r="B1180" s="194" t="s">
        <v>964</v>
      </c>
      <c r="C1180" s="195">
        <v>280</v>
      </c>
      <c r="D1180" s="193"/>
    </row>
    <row r="1181" spans="1:4" ht="20.100000000000001" customHeight="1">
      <c r="A1181" s="190">
        <v>21699</v>
      </c>
      <c r="B1181" s="191" t="s">
        <v>965</v>
      </c>
      <c r="C1181" s="192">
        <f>SUM(C1182:C1183)</f>
        <v>350</v>
      </c>
      <c r="D1181" s="193"/>
    </row>
    <row r="1182" spans="1:4" ht="20.100000000000001" customHeight="1">
      <c r="A1182" s="190">
        <v>2169901</v>
      </c>
      <c r="B1182" s="194" t="s">
        <v>966</v>
      </c>
      <c r="C1182" s="192"/>
      <c r="D1182" s="193"/>
    </row>
    <row r="1183" spans="1:4" ht="20.100000000000001" customHeight="1">
      <c r="A1183" s="190">
        <v>2169999</v>
      </c>
      <c r="B1183" s="194" t="s">
        <v>967</v>
      </c>
      <c r="C1183" s="192">
        <v>350</v>
      </c>
      <c r="D1183" s="193"/>
    </row>
    <row r="1184" spans="1:4" ht="20.100000000000001" customHeight="1">
      <c r="A1184" s="190">
        <v>217</v>
      </c>
      <c r="B1184" s="191" t="s">
        <v>968</v>
      </c>
      <c r="C1184" s="192">
        <f>C1185+C1192+C1202+C1208+C1211</f>
        <v>50</v>
      </c>
      <c r="D1184" s="193"/>
    </row>
    <row r="1185" spans="1:4" ht="20.100000000000001" customHeight="1">
      <c r="A1185" s="190">
        <v>21701</v>
      </c>
      <c r="B1185" s="191" t="s">
        <v>969</v>
      </c>
      <c r="C1185" s="192">
        <f>SUM(C1186:C1191)</f>
        <v>0</v>
      </c>
      <c r="D1185" s="193"/>
    </row>
    <row r="1186" spans="1:4" ht="20.100000000000001" customHeight="1">
      <c r="A1186" s="190">
        <v>2170101</v>
      </c>
      <c r="B1186" s="194" t="s">
        <v>58</v>
      </c>
      <c r="C1186" s="192"/>
      <c r="D1186" s="193"/>
    </row>
    <row r="1187" spans="1:4" ht="20.100000000000001" customHeight="1">
      <c r="A1187" s="190">
        <v>2170102</v>
      </c>
      <c r="B1187" s="194" t="s">
        <v>59</v>
      </c>
      <c r="C1187" s="192"/>
      <c r="D1187" s="193"/>
    </row>
    <row r="1188" spans="1:4" ht="20.100000000000001" customHeight="1">
      <c r="A1188" s="190">
        <v>2170103</v>
      </c>
      <c r="B1188" s="194" t="s">
        <v>60</v>
      </c>
      <c r="C1188" s="192"/>
      <c r="D1188" s="193"/>
    </row>
    <row r="1189" spans="1:4" ht="20.100000000000001" customHeight="1">
      <c r="A1189" s="190">
        <v>2170104</v>
      </c>
      <c r="B1189" s="194" t="s">
        <v>970</v>
      </c>
      <c r="C1189" s="192"/>
      <c r="D1189" s="193"/>
    </row>
    <row r="1190" spans="1:4" ht="20.100000000000001" customHeight="1">
      <c r="A1190" s="190">
        <v>2170150</v>
      </c>
      <c r="B1190" s="194" t="s">
        <v>67</v>
      </c>
      <c r="C1190" s="192"/>
      <c r="D1190" s="193"/>
    </row>
    <row r="1191" spans="1:4" ht="20.100000000000001" customHeight="1">
      <c r="A1191" s="190">
        <v>2170199</v>
      </c>
      <c r="B1191" s="194" t="s">
        <v>971</v>
      </c>
      <c r="C1191" s="192"/>
      <c r="D1191" s="193"/>
    </row>
    <row r="1192" spans="1:4" ht="20.100000000000001" customHeight="1">
      <c r="A1192" s="190">
        <v>21702</v>
      </c>
      <c r="B1192" s="191" t="s">
        <v>972</v>
      </c>
      <c r="C1192" s="192">
        <f>SUM(C1193:C1201)</f>
        <v>0</v>
      </c>
      <c r="D1192" s="193"/>
    </row>
    <row r="1193" spans="1:4" ht="20.100000000000001" customHeight="1">
      <c r="A1193" s="190">
        <v>2170201</v>
      </c>
      <c r="B1193" s="194" t="s">
        <v>973</v>
      </c>
      <c r="C1193" s="192"/>
      <c r="D1193" s="193"/>
    </row>
    <row r="1194" spans="1:4" ht="20.100000000000001" customHeight="1">
      <c r="A1194" s="190">
        <v>2170202</v>
      </c>
      <c r="B1194" s="194" t="s">
        <v>974</v>
      </c>
      <c r="C1194" s="192"/>
      <c r="D1194" s="193"/>
    </row>
    <row r="1195" spans="1:4" ht="20.100000000000001" customHeight="1">
      <c r="A1195" s="190">
        <v>2170203</v>
      </c>
      <c r="B1195" s="194" t="s">
        <v>975</v>
      </c>
      <c r="C1195" s="192"/>
      <c r="D1195" s="193"/>
    </row>
    <row r="1196" spans="1:4" ht="20.100000000000001" customHeight="1">
      <c r="A1196" s="190">
        <v>2170204</v>
      </c>
      <c r="B1196" s="194" t="s">
        <v>976</v>
      </c>
      <c r="C1196" s="192"/>
      <c r="D1196" s="193"/>
    </row>
    <row r="1197" spans="1:4" ht="20.100000000000001" customHeight="1">
      <c r="A1197" s="190">
        <v>2170205</v>
      </c>
      <c r="B1197" s="194" t="s">
        <v>977</v>
      </c>
      <c r="C1197" s="192"/>
      <c r="D1197" s="193"/>
    </row>
    <row r="1198" spans="1:4" ht="20.100000000000001" customHeight="1">
      <c r="A1198" s="190">
        <v>2170206</v>
      </c>
      <c r="B1198" s="194" t="s">
        <v>978</v>
      </c>
      <c r="C1198" s="192"/>
      <c r="D1198" s="193"/>
    </row>
    <row r="1199" spans="1:4" ht="20.100000000000001" customHeight="1">
      <c r="A1199" s="190">
        <v>2170207</v>
      </c>
      <c r="B1199" s="194" t="s">
        <v>979</v>
      </c>
      <c r="C1199" s="192"/>
      <c r="D1199" s="193"/>
    </row>
    <row r="1200" spans="1:4" ht="20.100000000000001" customHeight="1">
      <c r="A1200" s="190">
        <v>2170208</v>
      </c>
      <c r="B1200" s="194" t="s">
        <v>980</v>
      </c>
      <c r="C1200" s="192"/>
      <c r="D1200" s="193"/>
    </row>
    <row r="1201" spans="1:4" ht="20.100000000000001" customHeight="1">
      <c r="A1201" s="190">
        <v>2170299</v>
      </c>
      <c r="B1201" s="194" t="s">
        <v>981</v>
      </c>
      <c r="C1201" s="192"/>
      <c r="D1201" s="193"/>
    </row>
    <row r="1202" spans="1:4" ht="20.100000000000001" customHeight="1">
      <c r="A1202" s="190">
        <v>21703</v>
      </c>
      <c r="B1202" s="191" t="s">
        <v>982</v>
      </c>
      <c r="C1202" s="192">
        <f>SUM(C1203:C1207)</f>
        <v>50</v>
      </c>
      <c r="D1202" s="193"/>
    </row>
    <row r="1203" spans="1:4" ht="20.100000000000001" customHeight="1">
      <c r="A1203" s="190">
        <v>2170301</v>
      </c>
      <c r="B1203" s="194" t="s">
        <v>983</v>
      </c>
      <c r="C1203" s="192"/>
      <c r="D1203" s="193"/>
    </row>
    <row r="1204" spans="1:4" ht="20.100000000000001" customHeight="1">
      <c r="A1204" s="190">
        <v>2170302</v>
      </c>
      <c r="B1204" s="194" t="s">
        <v>984</v>
      </c>
      <c r="C1204" s="192"/>
      <c r="D1204" s="193"/>
    </row>
    <row r="1205" spans="1:4" ht="20.100000000000001" customHeight="1">
      <c r="A1205" s="190">
        <v>2170303</v>
      </c>
      <c r="B1205" s="194" t="s">
        <v>985</v>
      </c>
      <c r="C1205" s="192"/>
      <c r="D1205" s="193"/>
    </row>
    <row r="1206" spans="1:4" ht="20.100000000000001" customHeight="1">
      <c r="A1206" s="190">
        <v>2170304</v>
      </c>
      <c r="B1206" s="194" t="s">
        <v>986</v>
      </c>
      <c r="C1206" s="192"/>
      <c r="D1206" s="193"/>
    </row>
    <row r="1207" spans="1:4" ht="20.100000000000001" customHeight="1">
      <c r="A1207" s="190">
        <v>2170399</v>
      </c>
      <c r="B1207" s="194" t="s">
        <v>987</v>
      </c>
      <c r="C1207" s="192">
        <v>50</v>
      </c>
      <c r="D1207" s="193"/>
    </row>
    <row r="1208" spans="1:4" ht="20.100000000000001" customHeight="1">
      <c r="A1208" s="190">
        <v>21704</v>
      </c>
      <c r="B1208" s="191" t="s">
        <v>988</v>
      </c>
      <c r="C1208" s="192">
        <f>SUM(C1209:C1210)</f>
        <v>0</v>
      </c>
      <c r="D1208" s="193"/>
    </row>
    <row r="1209" spans="1:4" ht="20.100000000000001" customHeight="1">
      <c r="A1209" s="190">
        <v>2170401</v>
      </c>
      <c r="B1209" s="194" t="s">
        <v>989</v>
      </c>
      <c r="C1209" s="192"/>
      <c r="D1209" s="193"/>
    </row>
    <row r="1210" spans="1:4" ht="20.100000000000001" customHeight="1">
      <c r="A1210" s="190">
        <v>2170499</v>
      </c>
      <c r="B1210" s="194" t="s">
        <v>990</v>
      </c>
      <c r="C1210" s="192"/>
      <c r="D1210" s="193"/>
    </row>
    <row r="1211" spans="1:4" ht="20.100000000000001" customHeight="1">
      <c r="A1211" s="190">
        <v>21799</v>
      </c>
      <c r="B1211" s="191" t="s">
        <v>991</v>
      </c>
      <c r="C1211" s="192">
        <f>C1212</f>
        <v>0</v>
      </c>
      <c r="D1211" s="193"/>
    </row>
    <row r="1212" spans="1:4" ht="20.100000000000001" customHeight="1">
      <c r="A1212" s="190">
        <v>2179901</v>
      </c>
      <c r="B1212" s="194" t="s">
        <v>992</v>
      </c>
      <c r="C1212" s="192"/>
      <c r="D1212" s="193"/>
    </row>
    <row r="1213" spans="1:4" ht="20.100000000000001" customHeight="1">
      <c r="A1213" s="190">
        <v>219</v>
      </c>
      <c r="B1213" s="191" t="s">
        <v>993</v>
      </c>
      <c r="C1213" s="192">
        <f>SUM(C1214:C1222)</f>
        <v>0</v>
      </c>
      <c r="D1213" s="193"/>
    </row>
    <row r="1214" spans="1:4" ht="20.100000000000001" customHeight="1">
      <c r="A1214" s="190">
        <v>21901</v>
      </c>
      <c r="B1214" s="191" t="s">
        <v>994</v>
      </c>
      <c r="C1214" s="192"/>
      <c r="D1214" s="193"/>
    </row>
    <row r="1215" spans="1:4" ht="20.100000000000001" customHeight="1">
      <c r="A1215" s="190">
        <v>21902</v>
      </c>
      <c r="B1215" s="191" t="s">
        <v>995</v>
      </c>
      <c r="C1215" s="192"/>
      <c r="D1215" s="193"/>
    </row>
    <row r="1216" spans="1:4" ht="20.100000000000001" customHeight="1">
      <c r="A1216" s="190">
        <v>21903</v>
      </c>
      <c r="B1216" s="191" t="s">
        <v>996</v>
      </c>
      <c r="C1216" s="192"/>
      <c r="D1216" s="193"/>
    </row>
    <row r="1217" spans="1:4" ht="20.100000000000001" customHeight="1">
      <c r="A1217" s="190">
        <v>21904</v>
      </c>
      <c r="B1217" s="191" t="s">
        <v>997</v>
      </c>
      <c r="C1217" s="192"/>
      <c r="D1217" s="193"/>
    </row>
    <row r="1218" spans="1:4" ht="20.100000000000001" customHeight="1">
      <c r="A1218" s="190">
        <v>21905</v>
      </c>
      <c r="B1218" s="191" t="s">
        <v>998</v>
      </c>
      <c r="C1218" s="192"/>
      <c r="D1218" s="193"/>
    </row>
    <row r="1219" spans="1:4" ht="20.100000000000001" customHeight="1">
      <c r="A1219" s="190">
        <v>21906</v>
      </c>
      <c r="B1219" s="191" t="s">
        <v>733</v>
      </c>
      <c r="C1219" s="192"/>
      <c r="D1219" s="193"/>
    </row>
    <row r="1220" spans="1:4" ht="20.100000000000001" customHeight="1">
      <c r="A1220" s="190">
        <v>21907</v>
      </c>
      <c r="B1220" s="191" t="s">
        <v>999</v>
      </c>
      <c r="C1220" s="192"/>
      <c r="D1220" s="193"/>
    </row>
    <row r="1221" spans="1:4" ht="20.100000000000001" customHeight="1">
      <c r="A1221" s="190">
        <v>21908</v>
      </c>
      <c r="B1221" s="191" t="s">
        <v>1000</v>
      </c>
      <c r="C1221" s="192"/>
      <c r="D1221" s="193"/>
    </row>
    <row r="1222" spans="1:4" ht="20.100000000000001" customHeight="1">
      <c r="A1222" s="190">
        <v>21999</v>
      </c>
      <c r="B1222" s="191" t="s">
        <v>1001</v>
      </c>
      <c r="C1222" s="192"/>
      <c r="D1222" s="193"/>
    </row>
    <row r="1223" spans="1:4" ht="20.100000000000001" customHeight="1">
      <c r="A1223" s="190">
        <v>220</v>
      </c>
      <c r="B1223" s="191" t="s">
        <v>1002</v>
      </c>
      <c r="C1223" s="192">
        <f>SUM(C1224,C1244,C1264,C1273,C1286,C1301)</f>
        <v>1817</v>
      </c>
      <c r="D1223" s="193"/>
    </row>
    <row r="1224" spans="1:4" ht="20.100000000000001" customHeight="1">
      <c r="A1224" s="190">
        <v>22001</v>
      </c>
      <c r="B1224" s="191" t="s">
        <v>1003</v>
      </c>
      <c r="C1224" s="192">
        <f>SUM(C1225:C1243)</f>
        <v>1810</v>
      </c>
      <c r="D1224" s="193"/>
    </row>
    <row r="1225" spans="1:4" ht="20.100000000000001" customHeight="1">
      <c r="A1225" s="190">
        <v>2200101</v>
      </c>
      <c r="B1225" s="194" t="s">
        <v>58</v>
      </c>
      <c r="C1225" s="195">
        <v>0</v>
      </c>
      <c r="D1225" s="193"/>
    </row>
    <row r="1226" spans="1:4" ht="20.100000000000001" customHeight="1">
      <c r="A1226" s="190">
        <v>2200102</v>
      </c>
      <c r="B1226" s="194" t="s">
        <v>59</v>
      </c>
      <c r="C1226" s="195">
        <v>0</v>
      </c>
      <c r="D1226" s="193"/>
    </row>
    <row r="1227" spans="1:4" ht="20.100000000000001" customHeight="1">
      <c r="A1227" s="190">
        <v>2200103</v>
      </c>
      <c r="B1227" s="194" t="s">
        <v>60</v>
      </c>
      <c r="C1227" s="195">
        <v>0</v>
      </c>
      <c r="D1227" s="193"/>
    </row>
    <row r="1228" spans="1:4" ht="20.100000000000001" customHeight="1">
      <c r="A1228" s="190">
        <v>2200104</v>
      </c>
      <c r="B1228" s="194" t="s">
        <v>1004</v>
      </c>
      <c r="C1228" s="195">
        <v>0</v>
      </c>
      <c r="D1228" s="193"/>
    </row>
    <row r="1229" spans="1:4" ht="20.100000000000001" customHeight="1">
      <c r="A1229" s="190">
        <v>2200105</v>
      </c>
      <c r="B1229" s="194" t="s">
        <v>1005</v>
      </c>
      <c r="C1229" s="195">
        <v>0</v>
      </c>
      <c r="D1229" s="193"/>
    </row>
    <row r="1230" spans="1:4" ht="20.100000000000001" customHeight="1">
      <c r="A1230" s="190">
        <v>2200106</v>
      </c>
      <c r="B1230" s="194" t="s">
        <v>1006</v>
      </c>
      <c r="C1230" s="195">
        <v>30</v>
      </c>
      <c r="D1230" s="193"/>
    </row>
    <row r="1231" spans="1:4" ht="20.100000000000001" customHeight="1">
      <c r="A1231" s="190">
        <v>2200107</v>
      </c>
      <c r="B1231" s="194" t="s">
        <v>1007</v>
      </c>
      <c r="C1231" s="195">
        <v>0</v>
      </c>
      <c r="D1231" s="193"/>
    </row>
    <row r="1232" spans="1:4" ht="20.100000000000001" customHeight="1">
      <c r="A1232" s="190">
        <v>2200108</v>
      </c>
      <c r="B1232" s="194" t="s">
        <v>1008</v>
      </c>
      <c r="C1232" s="195">
        <v>0</v>
      </c>
      <c r="D1232" s="193"/>
    </row>
    <row r="1233" spans="1:4" ht="20.100000000000001" customHeight="1">
      <c r="A1233" s="190">
        <v>2200109</v>
      </c>
      <c r="B1233" s="194" t="s">
        <v>1009</v>
      </c>
      <c r="C1233" s="195">
        <v>0</v>
      </c>
      <c r="D1233" s="193"/>
    </row>
    <row r="1234" spans="1:4" ht="20.100000000000001" customHeight="1">
      <c r="A1234" s="190">
        <v>2200110</v>
      </c>
      <c r="B1234" s="194" t="s">
        <v>1010</v>
      </c>
      <c r="C1234" s="195">
        <v>1700</v>
      </c>
      <c r="D1234" s="193"/>
    </row>
    <row r="1235" spans="1:4" ht="20.100000000000001" customHeight="1">
      <c r="A1235" s="190">
        <v>2200111</v>
      </c>
      <c r="B1235" s="194" t="s">
        <v>1011</v>
      </c>
      <c r="C1235" s="195">
        <v>0</v>
      </c>
      <c r="D1235" s="193"/>
    </row>
    <row r="1236" spans="1:4" ht="20.100000000000001" customHeight="1">
      <c r="A1236" s="190">
        <v>2200112</v>
      </c>
      <c r="B1236" s="194" t="s">
        <v>1012</v>
      </c>
      <c r="C1236" s="195">
        <v>0</v>
      </c>
      <c r="D1236" s="193"/>
    </row>
    <row r="1237" spans="1:4" ht="20.100000000000001" customHeight="1">
      <c r="A1237" s="190">
        <v>2200113</v>
      </c>
      <c r="B1237" s="194" t="s">
        <v>1013</v>
      </c>
      <c r="C1237" s="195">
        <v>0</v>
      </c>
      <c r="D1237" s="193"/>
    </row>
    <row r="1238" spans="1:4" ht="20.100000000000001" customHeight="1">
      <c r="A1238" s="190">
        <v>2200114</v>
      </c>
      <c r="B1238" s="194" t="s">
        <v>1014</v>
      </c>
      <c r="C1238" s="195">
        <v>0</v>
      </c>
      <c r="D1238" s="193"/>
    </row>
    <row r="1239" spans="1:4" ht="20.100000000000001" customHeight="1">
      <c r="A1239" s="190">
        <v>2200115</v>
      </c>
      <c r="B1239" s="194" t="s">
        <v>1015</v>
      </c>
      <c r="C1239" s="195">
        <v>0</v>
      </c>
      <c r="D1239" s="193"/>
    </row>
    <row r="1240" spans="1:4" ht="20.100000000000001" customHeight="1">
      <c r="A1240" s="190">
        <v>2200116</v>
      </c>
      <c r="B1240" s="194" t="s">
        <v>1016</v>
      </c>
      <c r="C1240" s="195">
        <v>0</v>
      </c>
      <c r="D1240" s="193"/>
    </row>
    <row r="1241" spans="1:4" ht="20.100000000000001" customHeight="1">
      <c r="A1241" s="190">
        <v>2200119</v>
      </c>
      <c r="B1241" s="194" t="s">
        <v>1017</v>
      </c>
      <c r="C1241" s="195">
        <v>0</v>
      </c>
      <c r="D1241" s="193"/>
    </row>
    <row r="1242" spans="1:4" ht="20.100000000000001" customHeight="1">
      <c r="A1242" s="190">
        <v>2200150</v>
      </c>
      <c r="B1242" s="194" t="s">
        <v>67</v>
      </c>
      <c r="C1242" s="195">
        <v>0</v>
      </c>
      <c r="D1242" s="193"/>
    </row>
    <row r="1243" spans="1:4" ht="20.100000000000001" customHeight="1">
      <c r="A1243" s="190">
        <v>2200199</v>
      </c>
      <c r="B1243" s="194" t="s">
        <v>1018</v>
      </c>
      <c r="C1243" s="195">
        <v>80</v>
      </c>
      <c r="D1243" s="193"/>
    </row>
    <row r="1244" spans="1:4" ht="20.100000000000001" customHeight="1">
      <c r="A1244" s="190">
        <v>22002</v>
      </c>
      <c r="B1244" s="191" t="s">
        <v>1019</v>
      </c>
      <c r="C1244" s="192">
        <f>SUM(C1245:C1263)</f>
        <v>0</v>
      </c>
      <c r="D1244" s="193"/>
    </row>
    <row r="1245" spans="1:4" ht="20.100000000000001" customHeight="1">
      <c r="A1245" s="190">
        <v>2200201</v>
      </c>
      <c r="B1245" s="194" t="s">
        <v>58</v>
      </c>
      <c r="C1245" s="192"/>
      <c r="D1245" s="193"/>
    </row>
    <row r="1246" spans="1:4" ht="20.100000000000001" customHeight="1">
      <c r="A1246" s="190">
        <v>2200202</v>
      </c>
      <c r="B1246" s="194" t="s">
        <v>59</v>
      </c>
      <c r="C1246" s="192"/>
      <c r="D1246" s="193"/>
    </row>
    <row r="1247" spans="1:4" ht="20.100000000000001" customHeight="1">
      <c r="A1247" s="190">
        <v>2200203</v>
      </c>
      <c r="B1247" s="194" t="s">
        <v>60</v>
      </c>
      <c r="C1247" s="192"/>
      <c r="D1247" s="193"/>
    </row>
    <row r="1248" spans="1:4" ht="20.100000000000001" customHeight="1">
      <c r="A1248" s="190">
        <v>2200204</v>
      </c>
      <c r="B1248" s="194" t="s">
        <v>1020</v>
      </c>
      <c r="C1248" s="192"/>
      <c r="D1248" s="193"/>
    </row>
    <row r="1249" spans="1:4" ht="20.100000000000001" customHeight="1">
      <c r="A1249" s="190">
        <v>2200205</v>
      </c>
      <c r="B1249" s="194" t="s">
        <v>1021</v>
      </c>
      <c r="C1249" s="192"/>
      <c r="D1249" s="193"/>
    </row>
    <row r="1250" spans="1:4" ht="20.100000000000001" customHeight="1">
      <c r="A1250" s="190">
        <v>2200206</v>
      </c>
      <c r="B1250" s="194" t="s">
        <v>1022</v>
      </c>
      <c r="C1250" s="192"/>
      <c r="D1250" s="193"/>
    </row>
    <row r="1251" spans="1:4" ht="20.100000000000001" customHeight="1">
      <c r="A1251" s="190">
        <v>2200207</v>
      </c>
      <c r="B1251" s="194" t="s">
        <v>1023</v>
      </c>
      <c r="C1251" s="192"/>
      <c r="D1251" s="193"/>
    </row>
    <row r="1252" spans="1:4" ht="20.100000000000001" customHeight="1">
      <c r="A1252" s="190">
        <v>2200208</v>
      </c>
      <c r="B1252" s="194" t="s">
        <v>1024</v>
      </c>
      <c r="C1252" s="192"/>
      <c r="D1252" s="193"/>
    </row>
    <row r="1253" spans="1:4" ht="20.100000000000001" customHeight="1">
      <c r="A1253" s="190">
        <v>2200209</v>
      </c>
      <c r="B1253" s="194" t="s">
        <v>1025</v>
      </c>
      <c r="C1253" s="192"/>
      <c r="D1253" s="193"/>
    </row>
    <row r="1254" spans="1:4" ht="20.100000000000001" customHeight="1">
      <c r="A1254" s="190">
        <v>2200210</v>
      </c>
      <c r="B1254" s="194" t="s">
        <v>1026</v>
      </c>
      <c r="C1254" s="192"/>
      <c r="D1254" s="193"/>
    </row>
    <row r="1255" spans="1:4" ht="20.100000000000001" customHeight="1">
      <c r="A1255" s="190">
        <v>2200211</v>
      </c>
      <c r="B1255" s="194" t="s">
        <v>1027</v>
      </c>
      <c r="C1255" s="192"/>
      <c r="D1255" s="193"/>
    </row>
    <row r="1256" spans="1:4" ht="20.100000000000001" customHeight="1">
      <c r="A1256" s="190">
        <v>2200212</v>
      </c>
      <c r="B1256" s="194" t="s">
        <v>1028</v>
      </c>
      <c r="C1256" s="192"/>
      <c r="D1256" s="193"/>
    </row>
    <row r="1257" spans="1:4" ht="20.100000000000001" customHeight="1">
      <c r="A1257" s="190">
        <v>2200213</v>
      </c>
      <c r="B1257" s="194" t="s">
        <v>1029</v>
      </c>
      <c r="C1257" s="192"/>
      <c r="D1257" s="193"/>
    </row>
    <row r="1258" spans="1:4" ht="20.100000000000001" customHeight="1">
      <c r="A1258" s="190">
        <v>2200215</v>
      </c>
      <c r="B1258" s="194" t="s">
        <v>1030</v>
      </c>
      <c r="C1258" s="192"/>
      <c r="D1258" s="193"/>
    </row>
    <row r="1259" spans="1:4" ht="20.100000000000001" customHeight="1">
      <c r="A1259" s="190">
        <v>2200216</v>
      </c>
      <c r="B1259" s="194" t="s">
        <v>1031</v>
      </c>
      <c r="C1259" s="192"/>
      <c r="D1259" s="193"/>
    </row>
    <row r="1260" spans="1:4" ht="20.100000000000001" customHeight="1">
      <c r="A1260" s="190">
        <v>2200217</v>
      </c>
      <c r="B1260" s="194" t="s">
        <v>1032</v>
      </c>
      <c r="C1260" s="192"/>
      <c r="D1260" s="193"/>
    </row>
    <row r="1261" spans="1:4" ht="20.100000000000001" customHeight="1">
      <c r="A1261" s="190">
        <v>2200218</v>
      </c>
      <c r="B1261" s="194" t="s">
        <v>1033</v>
      </c>
      <c r="C1261" s="192"/>
      <c r="D1261" s="193"/>
    </row>
    <row r="1262" spans="1:4" ht="20.100000000000001" customHeight="1">
      <c r="A1262" s="190">
        <v>2200250</v>
      </c>
      <c r="B1262" s="194" t="s">
        <v>67</v>
      </c>
      <c r="C1262" s="192"/>
      <c r="D1262" s="193"/>
    </row>
    <row r="1263" spans="1:4" ht="20.100000000000001" customHeight="1">
      <c r="A1263" s="190">
        <v>2200299</v>
      </c>
      <c r="B1263" s="194" t="s">
        <v>1034</v>
      </c>
      <c r="C1263" s="192"/>
      <c r="D1263" s="193"/>
    </row>
    <row r="1264" spans="1:4" ht="20.100000000000001" customHeight="1">
      <c r="A1264" s="190">
        <v>22003</v>
      </c>
      <c r="B1264" s="191" t="s">
        <v>1035</v>
      </c>
      <c r="C1264" s="192">
        <f>SUM(C1265:C1272)</f>
        <v>0</v>
      </c>
      <c r="D1264" s="193"/>
    </row>
    <row r="1265" spans="1:4" ht="20.100000000000001" customHeight="1">
      <c r="A1265" s="190">
        <v>2200301</v>
      </c>
      <c r="B1265" s="194" t="s">
        <v>58</v>
      </c>
      <c r="C1265" s="192"/>
      <c r="D1265" s="193"/>
    </row>
    <row r="1266" spans="1:4" ht="20.100000000000001" customHeight="1">
      <c r="A1266" s="190">
        <v>2200302</v>
      </c>
      <c r="B1266" s="194" t="s">
        <v>59</v>
      </c>
      <c r="C1266" s="192"/>
      <c r="D1266" s="193"/>
    </row>
    <row r="1267" spans="1:4" ht="20.100000000000001" customHeight="1">
      <c r="A1267" s="190">
        <v>2200303</v>
      </c>
      <c r="B1267" s="194" t="s">
        <v>60</v>
      </c>
      <c r="C1267" s="192"/>
      <c r="D1267" s="193"/>
    </row>
    <row r="1268" spans="1:4" ht="20.100000000000001" customHeight="1">
      <c r="A1268" s="190">
        <v>2200304</v>
      </c>
      <c r="B1268" s="194" t="s">
        <v>1036</v>
      </c>
      <c r="C1268" s="192"/>
      <c r="D1268" s="193"/>
    </row>
    <row r="1269" spans="1:4" ht="20.100000000000001" customHeight="1">
      <c r="A1269" s="190">
        <v>2200305</v>
      </c>
      <c r="B1269" s="194" t="s">
        <v>1037</v>
      </c>
      <c r="C1269" s="192"/>
      <c r="D1269" s="193"/>
    </row>
    <row r="1270" spans="1:4" ht="20.100000000000001" customHeight="1">
      <c r="A1270" s="190">
        <v>2200306</v>
      </c>
      <c r="B1270" s="194" t="s">
        <v>1038</v>
      </c>
      <c r="C1270" s="192"/>
      <c r="D1270" s="193"/>
    </row>
    <row r="1271" spans="1:4" ht="20.100000000000001" customHeight="1">
      <c r="A1271" s="190">
        <v>2200350</v>
      </c>
      <c r="B1271" s="194" t="s">
        <v>67</v>
      </c>
      <c r="C1271" s="192"/>
      <c r="D1271" s="193"/>
    </row>
    <row r="1272" spans="1:4" ht="20.100000000000001" customHeight="1">
      <c r="A1272" s="190">
        <v>2200399</v>
      </c>
      <c r="B1272" s="194" t="s">
        <v>1039</v>
      </c>
      <c r="C1272" s="192"/>
      <c r="D1272" s="193"/>
    </row>
    <row r="1273" spans="1:4" ht="20.100000000000001" customHeight="1">
      <c r="A1273" s="190">
        <v>22004</v>
      </c>
      <c r="B1273" s="191" t="s">
        <v>1040</v>
      </c>
      <c r="C1273" s="192">
        <f>SUM(C1274:C1285)</f>
        <v>1</v>
      </c>
      <c r="D1273" s="193"/>
    </row>
    <row r="1274" spans="1:4" ht="20.100000000000001" customHeight="1">
      <c r="A1274" s="190">
        <v>2200401</v>
      </c>
      <c r="B1274" s="194" t="s">
        <v>58</v>
      </c>
      <c r="C1274" s="192"/>
      <c r="D1274" s="193"/>
    </row>
    <row r="1275" spans="1:4" ht="20.100000000000001" customHeight="1">
      <c r="A1275" s="190">
        <v>2200402</v>
      </c>
      <c r="B1275" s="194" t="s">
        <v>59</v>
      </c>
      <c r="C1275" s="192"/>
      <c r="D1275" s="193"/>
    </row>
    <row r="1276" spans="1:4" ht="20.100000000000001" customHeight="1">
      <c r="A1276" s="190">
        <v>2200403</v>
      </c>
      <c r="B1276" s="194" t="s">
        <v>60</v>
      </c>
      <c r="C1276" s="192"/>
      <c r="D1276" s="193"/>
    </row>
    <row r="1277" spans="1:4" ht="20.100000000000001" customHeight="1">
      <c r="A1277" s="190">
        <v>2200404</v>
      </c>
      <c r="B1277" s="194" t="s">
        <v>1041</v>
      </c>
      <c r="C1277" s="192"/>
      <c r="D1277" s="193"/>
    </row>
    <row r="1278" spans="1:4" ht="20.100000000000001" customHeight="1">
      <c r="A1278" s="190">
        <v>2200405</v>
      </c>
      <c r="B1278" s="194" t="s">
        <v>1042</v>
      </c>
      <c r="C1278" s="192"/>
      <c r="D1278" s="193"/>
    </row>
    <row r="1279" spans="1:4" ht="20.100000000000001" customHeight="1">
      <c r="A1279" s="190">
        <v>2200406</v>
      </c>
      <c r="B1279" s="194" t="s">
        <v>1043</v>
      </c>
      <c r="C1279" s="192">
        <v>1</v>
      </c>
      <c r="D1279" s="193"/>
    </row>
    <row r="1280" spans="1:4" ht="20.100000000000001" customHeight="1">
      <c r="A1280" s="190">
        <v>2200407</v>
      </c>
      <c r="B1280" s="194" t="s">
        <v>1044</v>
      </c>
      <c r="C1280" s="192"/>
      <c r="D1280" s="193"/>
    </row>
    <row r="1281" spans="1:4" ht="20.100000000000001" customHeight="1">
      <c r="A1281" s="190">
        <v>2200408</v>
      </c>
      <c r="B1281" s="194" t="s">
        <v>1045</v>
      </c>
      <c r="C1281" s="192"/>
      <c r="D1281" s="193"/>
    </row>
    <row r="1282" spans="1:4" ht="20.100000000000001" customHeight="1">
      <c r="A1282" s="190">
        <v>2200409</v>
      </c>
      <c r="B1282" s="194" t="s">
        <v>1046</v>
      </c>
      <c r="C1282" s="192"/>
      <c r="D1282" s="193"/>
    </row>
    <row r="1283" spans="1:4" ht="20.100000000000001" customHeight="1">
      <c r="A1283" s="190">
        <v>2200410</v>
      </c>
      <c r="B1283" s="194" t="s">
        <v>1047</v>
      </c>
      <c r="C1283" s="192"/>
      <c r="D1283" s="193"/>
    </row>
    <row r="1284" spans="1:4" ht="20.100000000000001" customHeight="1">
      <c r="A1284" s="190">
        <v>2200450</v>
      </c>
      <c r="B1284" s="194" t="s">
        <v>1048</v>
      </c>
      <c r="C1284" s="192"/>
      <c r="D1284" s="193"/>
    </row>
    <row r="1285" spans="1:4" ht="20.100000000000001" customHeight="1">
      <c r="A1285" s="190">
        <v>2200499</v>
      </c>
      <c r="B1285" s="194" t="s">
        <v>1049</v>
      </c>
      <c r="C1285" s="192"/>
      <c r="D1285" s="193"/>
    </row>
    <row r="1286" spans="1:4" ht="20.100000000000001" customHeight="1">
      <c r="A1286" s="190">
        <v>22005</v>
      </c>
      <c r="B1286" s="191" t="s">
        <v>1050</v>
      </c>
      <c r="C1286" s="192">
        <f>SUM(C1287:C1300)</f>
        <v>6</v>
      </c>
      <c r="D1286" s="193"/>
    </row>
    <row r="1287" spans="1:4" ht="20.100000000000001" customHeight="1">
      <c r="A1287" s="190">
        <v>2200501</v>
      </c>
      <c r="B1287" s="194" t="s">
        <v>58</v>
      </c>
      <c r="C1287" s="192"/>
      <c r="D1287" s="193"/>
    </row>
    <row r="1288" spans="1:4" ht="20.100000000000001" customHeight="1">
      <c r="A1288" s="190">
        <v>2200502</v>
      </c>
      <c r="B1288" s="194" t="s">
        <v>59</v>
      </c>
      <c r="C1288" s="192"/>
      <c r="D1288" s="193"/>
    </row>
    <row r="1289" spans="1:4" ht="20.100000000000001" customHeight="1">
      <c r="A1289" s="190">
        <v>2200503</v>
      </c>
      <c r="B1289" s="194" t="s">
        <v>60</v>
      </c>
      <c r="C1289" s="192"/>
      <c r="D1289" s="193"/>
    </row>
    <row r="1290" spans="1:4" ht="20.100000000000001" customHeight="1">
      <c r="A1290" s="190">
        <v>2200504</v>
      </c>
      <c r="B1290" s="194" t="s">
        <v>1051</v>
      </c>
      <c r="C1290" s="192"/>
      <c r="D1290" s="193"/>
    </row>
    <row r="1291" spans="1:4" ht="20.100000000000001" customHeight="1">
      <c r="A1291" s="190">
        <v>2200506</v>
      </c>
      <c r="B1291" s="194" t="s">
        <v>1052</v>
      </c>
      <c r="C1291" s="192"/>
      <c r="D1291" s="193"/>
    </row>
    <row r="1292" spans="1:4" ht="20.100000000000001" customHeight="1">
      <c r="A1292" s="190">
        <v>2200507</v>
      </c>
      <c r="B1292" s="194" t="s">
        <v>1053</v>
      </c>
      <c r="C1292" s="192"/>
      <c r="D1292" s="193"/>
    </row>
    <row r="1293" spans="1:4" ht="20.100000000000001" customHeight="1">
      <c r="A1293" s="190">
        <v>2200508</v>
      </c>
      <c r="B1293" s="194" t="s">
        <v>1054</v>
      </c>
      <c r="C1293" s="192"/>
      <c r="D1293" s="193"/>
    </row>
    <row r="1294" spans="1:4" ht="20.100000000000001" customHeight="1">
      <c r="A1294" s="190">
        <v>2200509</v>
      </c>
      <c r="B1294" s="194" t="s">
        <v>1055</v>
      </c>
      <c r="C1294" s="192">
        <v>6</v>
      </c>
      <c r="D1294" s="193"/>
    </row>
    <row r="1295" spans="1:4" ht="20.100000000000001" customHeight="1">
      <c r="A1295" s="190">
        <v>2200510</v>
      </c>
      <c r="B1295" s="194" t="s">
        <v>1056</v>
      </c>
      <c r="C1295" s="192"/>
      <c r="D1295" s="193"/>
    </row>
    <row r="1296" spans="1:4" ht="20.100000000000001" customHeight="1">
      <c r="A1296" s="190">
        <v>2200511</v>
      </c>
      <c r="B1296" s="194" t="s">
        <v>1057</v>
      </c>
      <c r="C1296" s="192"/>
      <c r="D1296" s="193"/>
    </row>
    <row r="1297" spans="1:4" ht="20.100000000000001" customHeight="1">
      <c r="A1297" s="190">
        <v>2200512</v>
      </c>
      <c r="B1297" s="194" t="s">
        <v>1058</v>
      </c>
      <c r="C1297" s="192"/>
      <c r="D1297" s="193"/>
    </row>
    <row r="1298" spans="1:4" ht="20.100000000000001" customHeight="1">
      <c r="A1298" s="190">
        <v>2200513</v>
      </c>
      <c r="B1298" s="194" t="s">
        <v>1059</v>
      </c>
      <c r="C1298" s="192"/>
      <c r="D1298" s="193"/>
    </row>
    <row r="1299" spans="1:4" ht="20.100000000000001" customHeight="1">
      <c r="A1299" s="190">
        <v>2200514</v>
      </c>
      <c r="B1299" s="194" t="s">
        <v>1060</v>
      </c>
      <c r="C1299" s="192"/>
      <c r="D1299" s="193"/>
    </row>
    <row r="1300" spans="1:4" ht="20.100000000000001" customHeight="1">
      <c r="A1300" s="190">
        <v>2200599</v>
      </c>
      <c r="B1300" s="194" t="s">
        <v>1061</v>
      </c>
      <c r="C1300" s="192"/>
      <c r="D1300" s="193"/>
    </row>
    <row r="1301" spans="1:4" ht="20.100000000000001" customHeight="1">
      <c r="A1301" s="190">
        <v>22099</v>
      </c>
      <c r="B1301" s="191" t="s">
        <v>1062</v>
      </c>
      <c r="C1301" s="192">
        <f>C1302</f>
        <v>0</v>
      </c>
      <c r="D1301" s="193"/>
    </row>
    <row r="1302" spans="1:4" ht="20.100000000000001" customHeight="1">
      <c r="A1302" s="190">
        <v>2209901</v>
      </c>
      <c r="B1302" s="194" t="s">
        <v>1063</v>
      </c>
      <c r="C1302" s="192"/>
      <c r="D1302" s="193"/>
    </row>
    <row r="1303" spans="1:4" ht="20.100000000000001" customHeight="1">
      <c r="A1303" s="190">
        <v>221</v>
      </c>
      <c r="B1303" s="191" t="s">
        <v>1064</v>
      </c>
      <c r="C1303" s="192">
        <f>SUM(C1304,C1313,C1317)</f>
        <v>24553</v>
      </c>
      <c r="D1303" s="193"/>
    </row>
    <row r="1304" spans="1:4" ht="20.100000000000001" customHeight="1">
      <c r="A1304" s="190">
        <v>22101</v>
      </c>
      <c r="B1304" s="191" t="s">
        <v>1065</v>
      </c>
      <c r="C1304" s="192">
        <f>SUM(C1305:C1312)</f>
        <v>21550</v>
      </c>
      <c r="D1304" s="193"/>
    </row>
    <row r="1305" spans="1:4" ht="20.100000000000001" customHeight="1">
      <c r="A1305" s="190">
        <v>2210101</v>
      </c>
      <c r="B1305" s="194" t="s">
        <v>1066</v>
      </c>
      <c r="C1305" s="195">
        <v>0</v>
      </c>
      <c r="D1305" s="193"/>
    </row>
    <row r="1306" spans="1:4" ht="20.100000000000001" customHeight="1">
      <c r="A1306" s="190">
        <v>2210102</v>
      </c>
      <c r="B1306" s="194" t="s">
        <v>1067</v>
      </c>
      <c r="C1306" s="195">
        <v>0</v>
      </c>
      <c r="D1306" s="193"/>
    </row>
    <row r="1307" spans="1:4" ht="20.100000000000001" customHeight="1">
      <c r="A1307" s="190">
        <v>2210103</v>
      </c>
      <c r="B1307" s="194" t="s">
        <v>1068</v>
      </c>
      <c r="C1307" s="195">
        <v>10200</v>
      </c>
      <c r="D1307" s="193"/>
    </row>
    <row r="1308" spans="1:4" ht="20.100000000000001" customHeight="1">
      <c r="A1308" s="190">
        <v>2210104</v>
      </c>
      <c r="B1308" s="194" t="s">
        <v>1069</v>
      </c>
      <c r="C1308" s="195">
        <v>0</v>
      </c>
      <c r="D1308" s="193"/>
    </row>
    <row r="1309" spans="1:4" ht="20.100000000000001" customHeight="1">
      <c r="A1309" s="190">
        <v>2210105</v>
      </c>
      <c r="B1309" s="194" t="s">
        <v>1070</v>
      </c>
      <c r="C1309" s="195">
        <v>1800</v>
      </c>
      <c r="D1309" s="193"/>
    </row>
    <row r="1310" spans="1:4" ht="20.100000000000001" customHeight="1">
      <c r="A1310" s="190">
        <v>2210106</v>
      </c>
      <c r="B1310" s="194" t="s">
        <v>1071</v>
      </c>
      <c r="C1310" s="195">
        <v>0</v>
      </c>
      <c r="D1310" s="193"/>
    </row>
    <row r="1311" spans="1:4" ht="20.100000000000001" customHeight="1">
      <c r="A1311" s="190">
        <v>2210107</v>
      </c>
      <c r="B1311" s="194" t="s">
        <v>1072</v>
      </c>
      <c r="C1311" s="195">
        <v>0</v>
      </c>
      <c r="D1311" s="193"/>
    </row>
    <row r="1312" spans="1:4" ht="20.100000000000001" customHeight="1">
      <c r="A1312" s="190">
        <v>2210199</v>
      </c>
      <c r="B1312" s="194" t="s">
        <v>1073</v>
      </c>
      <c r="C1312" s="195">
        <v>9550</v>
      </c>
      <c r="D1312" s="193"/>
    </row>
    <row r="1313" spans="1:4" ht="20.100000000000001" customHeight="1">
      <c r="A1313" s="190">
        <v>22102</v>
      </c>
      <c r="B1313" s="191" t="s">
        <v>1074</v>
      </c>
      <c r="C1313" s="192">
        <f>SUM(C1314:C1316)</f>
        <v>3000</v>
      </c>
      <c r="D1313" s="193"/>
    </row>
    <row r="1314" spans="1:4" ht="20.100000000000001" customHeight="1">
      <c r="A1314" s="190">
        <v>2210201</v>
      </c>
      <c r="B1314" s="194" t="s">
        <v>1075</v>
      </c>
      <c r="C1314" s="192">
        <v>3000</v>
      </c>
      <c r="D1314" s="193"/>
    </row>
    <row r="1315" spans="1:4" ht="20.100000000000001" customHeight="1">
      <c r="A1315" s="190">
        <v>2210202</v>
      </c>
      <c r="B1315" s="194" t="s">
        <v>1076</v>
      </c>
      <c r="C1315" s="192"/>
      <c r="D1315" s="193"/>
    </row>
    <row r="1316" spans="1:4" ht="20.100000000000001" customHeight="1">
      <c r="A1316" s="190">
        <v>2210203</v>
      </c>
      <c r="B1316" s="194" t="s">
        <v>1077</v>
      </c>
      <c r="C1316" s="192"/>
      <c r="D1316" s="193"/>
    </row>
    <row r="1317" spans="1:4" ht="20.100000000000001" customHeight="1">
      <c r="A1317" s="190">
        <v>22103</v>
      </c>
      <c r="B1317" s="191" t="s">
        <v>1078</v>
      </c>
      <c r="C1317" s="192">
        <f>SUM(C1318:C1320)</f>
        <v>3</v>
      </c>
      <c r="D1317" s="193"/>
    </row>
    <row r="1318" spans="1:4" ht="20.100000000000001" customHeight="1">
      <c r="A1318" s="190">
        <v>2210301</v>
      </c>
      <c r="B1318" s="194" t="s">
        <v>1079</v>
      </c>
      <c r="C1318" s="192"/>
      <c r="D1318" s="193"/>
    </row>
    <row r="1319" spans="1:4" ht="20.100000000000001" customHeight="1">
      <c r="A1319" s="190">
        <v>2210302</v>
      </c>
      <c r="B1319" s="194" t="s">
        <v>1080</v>
      </c>
      <c r="C1319" s="192">
        <v>3</v>
      </c>
      <c r="D1319" s="193"/>
    </row>
    <row r="1320" spans="1:4" ht="20.100000000000001" customHeight="1">
      <c r="A1320" s="190">
        <v>2210399</v>
      </c>
      <c r="B1320" s="194" t="s">
        <v>1081</v>
      </c>
      <c r="C1320" s="192"/>
      <c r="D1320" s="193"/>
    </row>
    <row r="1321" spans="1:4" ht="20.100000000000001" customHeight="1">
      <c r="A1321" s="190">
        <v>222</v>
      </c>
      <c r="B1321" s="191" t="s">
        <v>1082</v>
      </c>
      <c r="C1321" s="192">
        <f>SUM(C1322,C1337,C1351,C1357,C1363)</f>
        <v>449</v>
      </c>
      <c r="D1321" s="193"/>
    </row>
    <row r="1322" spans="1:4" ht="20.100000000000001" customHeight="1">
      <c r="A1322" s="190">
        <v>22201</v>
      </c>
      <c r="B1322" s="191" t="s">
        <v>1083</v>
      </c>
      <c r="C1322" s="192">
        <f>SUM(C1323:C1336)</f>
        <v>432</v>
      </c>
      <c r="D1322" s="193"/>
    </row>
    <row r="1323" spans="1:4" ht="20.100000000000001" customHeight="1">
      <c r="A1323" s="190">
        <v>2220101</v>
      </c>
      <c r="B1323" s="194" t="s">
        <v>58</v>
      </c>
      <c r="C1323" s="195">
        <v>220</v>
      </c>
      <c r="D1323" s="193"/>
    </row>
    <row r="1324" spans="1:4" ht="20.100000000000001" customHeight="1">
      <c r="A1324" s="190">
        <v>2220102</v>
      </c>
      <c r="B1324" s="194" t="s">
        <v>59</v>
      </c>
      <c r="C1324" s="195">
        <v>60</v>
      </c>
      <c r="D1324" s="193"/>
    </row>
    <row r="1325" spans="1:4" ht="20.100000000000001" customHeight="1">
      <c r="A1325" s="190">
        <v>2220103</v>
      </c>
      <c r="B1325" s="194" t="s">
        <v>60</v>
      </c>
      <c r="C1325" s="195">
        <v>0</v>
      </c>
      <c r="D1325" s="193"/>
    </row>
    <row r="1326" spans="1:4" ht="20.100000000000001" customHeight="1">
      <c r="A1326" s="190">
        <v>2220104</v>
      </c>
      <c r="B1326" s="194" t="s">
        <v>1084</v>
      </c>
      <c r="C1326" s="195">
        <v>0</v>
      </c>
      <c r="D1326" s="193"/>
    </row>
    <row r="1327" spans="1:4" ht="20.100000000000001" customHeight="1">
      <c r="A1327" s="190">
        <v>2220105</v>
      </c>
      <c r="B1327" s="194" t="s">
        <v>1085</v>
      </c>
      <c r="C1327" s="195">
        <v>0</v>
      </c>
      <c r="D1327" s="193"/>
    </row>
    <row r="1328" spans="1:4" ht="20.100000000000001" customHeight="1">
      <c r="A1328" s="190">
        <v>2220106</v>
      </c>
      <c r="B1328" s="194" t="s">
        <v>1086</v>
      </c>
      <c r="C1328" s="195">
        <v>20</v>
      </c>
      <c r="D1328" s="193"/>
    </row>
    <row r="1329" spans="1:4" ht="20.100000000000001" customHeight="1">
      <c r="A1329" s="190">
        <v>2220107</v>
      </c>
      <c r="B1329" s="194" t="s">
        <v>1087</v>
      </c>
      <c r="C1329" s="195">
        <v>0</v>
      </c>
      <c r="D1329" s="193"/>
    </row>
    <row r="1330" spans="1:4" ht="20.100000000000001" customHeight="1">
      <c r="A1330" s="190">
        <v>2220112</v>
      </c>
      <c r="B1330" s="194" t="s">
        <v>1088</v>
      </c>
      <c r="C1330" s="195">
        <v>0</v>
      </c>
      <c r="D1330" s="193"/>
    </row>
    <row r="1331" spans="1:4" ht="20.100000000000001" customHeight="1">
      <c r="A1331" s="190">
        <v>2220113</v>
      </c>
      <c r="B1331" s="194" t="s">
        <v>1089</v>
      </c>
      <c r="C1331" s="195">
        <v>0</v>
      </c>
      <c r="D1331" s="193"/>
    </row>
    <row r="1332" spans="1:4" ht="20.100000000000001" customHeight="1">
      <c r="A1332" s="190">
        <v>2220114</v>
      </c>
      <c r="B1332" s="194" t="s">
        <v>1090</v>
      </c>
      <c r="C1332" s="195">
        <v>0</v>
      </c>
      <c r="D1332" s="193"/>
    </row>
    <row r="1333" spans="1:4" ht="20.100000000000001" customHeight="1">
      <c r="A1333" s="190">
        <v>2220115</v>
      </c>
      <c r="B1333" s="194" t="s">
        <v>1091</v>
      </c>
      <c r="C1333" s="195">
        <v>92</v>
      </c>
      <c r="D1333" s="193"/>
    </row>
    <row r="1334" spans="1:4" ht="20.100000000000001" customHeight="1">
      <c r="A1334" s="190">
        <v>2220118</v>
      </c>
      <c r="B1334" s="194" t="s">
        <v>1092</v>
      </c>
      <c r="C1334" s="195">
        <v>0</v>
      </c>
      <c r="D1334" s="193"/>
    </row>
    <row r="1335" spans="1:4" ht="20.100000000000001" customHeight="1">
      <c r="A1335" s="190">
        <v>2220150</v>
      </c>
      <c r="B1335" s="194" t="s">
        <v>67</v>
      </c>
      <c r="C1335" s="195">
        <v>0</v>
      </c>
      <c r="D1335" s="193"/>
    </row>
    <row r="1336" spans="1:4" ht="20.100000000000001" customHeight="1">
      <c r="A1336" s="190">
        <v>2220199</v>
      </c>
      <c r="B1336" s="194" t="s">
        <v>1093</v>
      </c>
      <c r="C1336" s="195">
        <v>40</v>
      </c>
      <c r="D1336" s="193"/>
    </row>
    <row r="1337" spans="1:4" ht="20.100000000000001" customHeight="1">
      <c r="A1337" s="190">
        <v>22202</v>
      </c>
      <c r="B1337" s="191" t="s">
        <v>1094</v>
      </c>
      <c r="C1337" s="192">
        <f>SUM(C1338:C1350)</f>
        <v>0</v>
      </c>
      <c r="D1337" s="193"/>
    </row>
    <row r="1338" spans="1:4" ht="20.100000000000001" customHeight="1">
      <c r="A1338" s="190">
        <v>2220201</v>
      </c>
      <c r="B1338" s="194" t="s">
        <v>58</v>
      </c>
      <c r="C1338" s="192"/>
      <c r="D1338" s="193"/>
    </row>
    <row r="1339" spans="1:4" ht="20.100000000000001" customHeight="1">
      <c r="A1339" s="190">
        <v>2220202</v>
      </c>
      <c r="B1339" s="194" t="s">
        <v>59</v>
      </c>
      <c r="C1339" s="192"/>
      <c r="D1339" s="193"/>
    </row>
    <row r="1340" spans="1:4" ht="20.100000000000001" customHeight="1">
      <c r="A1340" s="190">
        <v>2220203</v>
      </c>
      <c r="B1340" s="194" t="s">
        <v>60</v>
      </c>
      <c r="C1340" s="192"/>
      <c r="D1340" s="193"/>
    </row>
    <row r="1341" spans="1:4" ht="20.100000000000001" customHeight="1">
      <c r="A1341" s="190">
        <v>2220204</v>
      </c>
      <c r="B1341" s="194" t="s">
        <v>1095</v>
      </c>
      <c r="C1341" s="192"/>
      <c r="D1341" s="193"/>
    </row>
    <row r="1342" spans="1:4" ht="20.100000000000001" customHeight="1">
      <c r="A1342" s="190">
        <v>2220205</v>
      </c>
      <c r="B1342" s="194" t="s">
        <v>1096</v>
      </c>
      <c r="C1342" s="192"/>
      <c r="D1342" s="193"/>
    </row>
    <row r="1343" spans="1:4" ht="20.100000000000001" customHeight="1">
      <c r="A1343" s="190">
        <v>2220206</v>
      </c>
      <c r="B1343" s="194" t="s">
        <v>1097</v>
      </c>
      <c r="C1343" s="192"/>
      <c r="D1343" s="193"/>
    </row>
    <row r="1344" spans="1:4" ht="20.100000000000001" customHeight="1">
      <c r="A1344" s="190">
        <v>2220207</v>
      </c>
      <c r="B1344" s="194" t="s">
        <v>1098</v>
      </c>
      <c r="C1344" s="192"/>
      <c r="D1344" s="193"/>
    </row>
    <row r="1345" spans="1:4" ht="20.100000000000001" customHeight="1">
      <c r="A1345" s="190">
        <v>2220209</v>
      </c>
      <c r="B1345" s="194" t="s">
        <v>1099</v>
      </c>
      <c r="C1345" s="192"/>
      <c r="D1345" s="193"/>
    </row>
    <row r="1346" spans="1:4" ht="20.100000000000001" customHeight="1">
      <c r="A1346" s="190">
        <v>2220210</v>
      </c>
      <c r="B1346" s="194" t="s">
        <v>1100</v>
      </c>
      <c r="C1346" s="192"/>
      <c r="D1346" s="193"/>
    </row>
    <row r="1347" spans="1:4" ht="20.100000000000001" customHeight="1">
      <c r="A1347" s="190">
        <v>2220211</v>
      </c>
      <c r="B1347" s="194" t="s">
        <v>1101</v>
      </c>
      <c r="C1347" s="192"/>
      <c r="D1347" s="193"/>
    </row>
    <row r="1348" spans="1:4" ht="20.100000000000001" customHeight="1">
      <c r="A1348" s="190">
        <v>2220212</v>
      </c>
      <c r="B1348" s="194" t="s">
        <v>1102</v>
      </c>
      <c r="C1348" s="192"/>
      <c r="D1348" s="193"/>
    </row>
    <row r="1349" spans="1:4" ht="20.100000000000001" customHeight="1">
      <c r="A1349" s="190">
        <v>2220250</v>
      </c>
      <c r="B1349" s="194" t="s">
        <v>67</v>
      </c>
      <c r="C1349" s="192"/>
      <c r="D1349" s="193"/>
    </row>
    <row r="1350" spans="1:4" ht="20.100000000000001" customHeight="1">
      <c r="A1350" s="190">
        <v>2220299</v>
      </c>
      <c r="B1350" s="194" t="s">
        <v>1103</v>
      </c>
      <c r="C1350" s="192"/>
      <c r="D1350" s="193"/>
    </row>
    <row r="1351" spans="1:4" ht="20.100000000000001" customHeight="1">
      <c r="A1351" s="190">
        <v>22203</v>
      </c>
      <c r="B1351" s="191" t="s">
        <v>1104</v>
      </c>
      <c r="C1351" s="192">
        <f>SUM(C1352:C1356)</f>
        <v>0</v>
      </c>
      <c r="D1351" s="193"/>
    </row>
    <row r="1352" spans="1:4" ht="20.100000000000001" customHeight="1">
      <c r="A1352" s="190">
        <v>2220301</v>
      </c>
      <c r="B1352" s="194" t="s">
        <v>1105</v>
      </c>
      <c r="C1352" s="192"/>
      <c r="D1352" s="193"/>
    </row>
    <row r="1353" spans="1:4" ht="20.100000000000001" customHeight="1">
      <c r="A1353" s="190">
        <v>2220302</v>
      </c>
      <c r="B1353" s="194" t="s">
        <v>1106</v>
      </c>
      <c r="C1353" s="192"/>
      <c r="D1353" s="193"/>
    </row>
    <row r="1354" spans="1:4" ht="20.100000000000001" customHeight="1">
      <c r="A1354" s="190">
        <v>2220303</v>
      </c>
      <c r="B1354" s="194" t="s">
        <v>1107</v>
      </c>
      <c r="C1354" s="192"/>
      <c r="D1354" s="193"/>
    </row>
    <row r="1355" spans="1:4" ht="20.100000000000001" customHeight="1">
      <c r="A1355" s="190">
        <v>2220304</v>
      </c>
      <c r="B1355" s="194" t="s">
        <v>1108</v>
      </c>
      <c r="C1355" s="192"/>
      <c r="D1355" s="193"/>
    </row>
    <row r="1356" spans="1:4" ht="20.100000000000001" customHeight="1">
      <c r="A1356" s="190">
        <v>2220399</v>
      </c>
      <c r="B1356" s="194" t="s">
        <v>1109</v>
      </c>
      <c r="C1356" s="192"/>
      <c r="D1356" s="193"/>
    </row>
    <row r="1357" spans="1:4" ht="20.100000000000001" customHeight="1">
      <c r="A1357" s="190">
        <v>22204</v>
      </c>
      <c r="B1357" s="191" t="s">
        <v>1110</v>
      </c>
      <c r="C1357" s="192">
        <f>SUM(C1358:C1362)</f>
        <v>0</v>
      </c>
      <c r="D1357" s="193"/>
    </row>
    <row r="1358" spans="1:4" ht="20.100000000000001" customHeight="1">
      <c r="A1358" s="190">
        <v>2220401</v>
      </c>
      <c r="B1358" s="194" t="s">
        <v>1111</v>
      </c>
      <c r="C1358" s="192"/>
      <c r="D1358" s="193"/>
    </row>
    <row r="1359" spans="1:4" ht="20.100000000000001" customHeight="1">
      <c r="A1359" s="190">
        <v>2220402</v>
      </c>
      <c r="B1359" s="194" t="s">
        <v>1112</v>
      </c>
      <c r="C1359" s="192"/>
      <c r="D1359" s="193"/>
    </row>
    <row r="1360" spans="1:4" ht="20.100000000000001" customHeight="1">
      <c r="A1360" s="190">
        <v>2220403</v>
      </c>
      <c r="B1360" s="194" t="s">
        <v>1113</v>
      </c>
      <c r="C1360" s="192"/>
      <c r="D1360" s="193"/>
    </row>
    <row r="1361" spans="1:4" ht="20.100000000000001" customHeight="1">
      <c r="A1361" s="190">
        <v>2220404</v>
      </c>
      <c r="B1361" s="194" t="s">
        <v>1114</v>
      </c>
      <c r="C1361" s="192"/>
      <c r="D1361" s="193"/>
    </row>
    <row r="1362" spans="1:4" ht="20.100000000000001" customHeight="1">
      <c r="A1362" s="190">
        <v>2220499</v>
      </c>
      <c r="B1362" s="194" t="s">
        <v>1115</v>
      </c>
      <c r="C1362" s="192"/>
      <c r="D1362" s="193"/>
    </row>
    <row r="1363" spans="1:4" ht="20.100000000000001" customHeight="1">
      <c r="A1363" s="190">
        <v>22205</v>
      </c>
      <c r="B1363" s="191" t="s">
        <v>1116</v>
      </c>
      <c r="C1363" s="192">
        <f>SUM(C1364:C1374)</f>
        <v>17</v>
      </c>
      <c r="D1363" s="193"/>
    </row>
    <row r="1364" spans="1:4" ht="20.100000000000001" customHeight="1">
      <c r="A1364" s="190">
        <v>2220501</v>
      </c>
      <c r="B1364" s="194" t="s">
        <v>1117</v>
      </c>
      <c r="C1364" s="192"/>
      <c r="D1364" s="193"/>
    </row>
    <row r="1365" spans="1:4" ht="20.100000000000001" customHeight="1">
      <c r="A1365" s="190">
        <v>2220502</v>
      </c>
      <c r="B1365" s="194" t="s">
        <v>1118</v>
      </c>
      <c r="C1365" s="192"/>
      <c r="D1365" s="193"/>
    </row>
    <row r="1366" spans="1:4" ht="20.100000000000001" customHeight="1">
      <c r="A1366" s="190">
        <v>2220503</v>
      </c>
      <c r="B1366" s="194" t="s">
        <v>1119</v>
      </c>
      <c r="C1366" s="192">
        <v>17</v>
      </c>
      <c r="D1366" s="193"/>
    </row>
    <row r="1367" spans="1:4" ht="20.100000000000001" customHeight="1">
      <c r="A1367" s="190">
        <v>2220504</v>
      </c>
      <c r="B1367" s="194" t="s">
        <v>1120</v>
      </c>
      <c r="C1367" s="192"/>
      <c r="D1367" s="193"/>
    </row>
    <row r="1368" spans="1:4" ht="20.100000000000001" customHeight="1">
      <c r="A1368" s="190">
        <v>2220505</v>
      </c>
      <c r="B1368" s="194" t="s">
        <v>1121</v>
      </c>
      <c r="C1368" s="192"/>
      <c r="D1368" s="193"/>
    </row>
    <row r="1369" spans="1:4" ht="20.100000000000001" customHeight="1">
      <c r="A1369" s="190">
        <v>2220506</v>
      </c>
      <c r="B1369" s="194" t="s">
        <v>1122</v>
      </c>
      <c r="C1369" s="192"/>
      <c r="D1369" s="193"/>
    </row>
    <row r="1370" spans="1:4" ht="20.100000000000001" customHeight="1">
      <c r="A1370" s="190">
        <v>2220507</v>
      </c>
      <c r="B1370" s="194" t="s">
        <v>1123</v>
      </c>
      <c r="C1370" s="192"/>
      <c r="D1370" s="193"/>
    </row>
    <row r="1371" spans="1:4" ht="20.100000000000001" customHeight="1">
      <c r="A1371" s="190">
        <v>2220508</v>
      </c>
      <c r="B1371" s="194" t="s">
        <v>1124</v>
      </c>
      <c r="C1371" s="192"/>
      <c r="D1371" s="193"/>
    </row>
    <row r="1372" spans="1:4" ht="20.100000000000001" customHeight="1">
      <c r="A1372" s="190">
        <v>2220509</v>
      </c>
      <c r="B1372" s="194" t="s">
        <v>1125</v>
      </c>
      <c r="C1372" s="192"/>
      <c r="D1372" s="193"/>
    </row>
    <row r="1373" spans="1:4" ht="20.100000000000001" customHeight="1">
      <c r="A1373" s="190">
        <v>2220510</v>
      </c>
      <c r="B1373" s="194" t="s">
        <v>1126</v>
      </c>
      <c r="C1373" s="192"/>
      <c r="D1373" s="193"/>
    </row>
    <row r="1374" spans="1:4" ht="20.100000000000001" customHeight="1">
      <c r="A1374" s="190">
        <v>2220599</v>
      </c>
      <c r="B1374" s="194" t="s">
        <v>1127</v>
      </c>
      <c r="C1374" s="192"/>
      <c r="D1374" s="193"/>
    </row>
    <row r="1375" spans="1:4" ht="20.100000000000001" customHeight="1">
      <c r="A1375" s="190">
        <v>229</v>
      </c>
      <c r="B1375" s="191" t="s">
        <v>1128</v>
      </c>
      <c r="C1375" s="192">
        <f>C1376</f>
        <v>70</v>
      </c>
      <c r="D1375" s="193"/>
    </row>
    <row r="1376" spans="1:4" ht="20.100000000000001" customHeight="1">
      <c r="A1376" s="190">
        <v>22999</v>
      </c>
      <c r="B1376" s="191" t="s">
        <v>1129</v>
      </c>
      <c r="C1376" s="192">
        <f>C1377</f>
        <v>70</v>
      </c>
      <c r="D1376" s="193"/>
    </row>
    <row r="1377" spans="1:4" ht="20.100000000000001" customHeight="1">
      <c r="A1377" s="190">
        <v>2299901</v>
      </c>
      <c r="B1377" s="194" t="s">
        <v>1130</v>
      </c>
      <c r="C1377" s="192">
        <v>70</v>
      </c>
      <c r="D1377" s="193"/>
    </row>
    <row r="1378" spans="1:4" ht="20.100000000000001" customHeight="1">
      <c r="A1378" s="190">
        <v>232</v>
      </c>
      <c r="B1378" s="191" t="s">
        <v>1131</v>
      </c>
      <c r="C1378" s="192">
        <f>C1379+C1380+C1381</f>
        <v>1453</v>
      </c>
      <c r="D1378" s="193"/>
    </row>
    <row r="1379" spans="1:4" ht="20.100000000000001" customHeight="1">
      <c r="A1379" s="190">
        <v>23201</v>
      </c>
      <c r="B1379" s="191" t="s">
        <v>1132</v>
      </c>
      <c r="C1379" s="192"/>
      <c r="D1379" s="193"/>
    </row>
    <row r="1380" spans="1:4" ht="20.100000000000001" customHeight="1">
      <c r="A1380" s="190">
        <v>23202</v>
      </c>
      <c r="B1380" s="191" t="s">
        <v>1133</v>
      </c>
      <c r="C1380" s="192"/>
      <c r="D1380" s="193"/>
    </row>
    <row r="1381" spans="1:4" ht="20.100000000000001" customHeight="1">
      <c r="A1381" s="190">
        <v>23203</v>
      </c>
      <c r="B1381" s="191" t="s">
        <v>1134</v>
      </c>
      <c r="C1381" s="192">
        <f>SUM(C1382:C1385)</f>
        <v>1453</v>
      </c>
      <c r="D1381" s="193"/>
    </row>
    <row r="1382" spans="1:4" ht="20.100000000000001" customHeight="1">
      <c r="A1382" s="190">
        <v>2320301</v>
      </c>
      <c r="B1382" s="194" t="s">
        <v>1135</v>
      </c>
      <c r="C1382" s="195">
        <v>1384</v>
      </c>
      <c r="D1382" s="193"/>
    </row>
    <row r="1383" spans="1:4" ht="20.100000000000001" customHeight="1">
      <c r="A1383" s="190">
        <v>2320302</v>
      </c>
      <c r="B1383" s="194" t="s">
        <v>1136</v>
      </c>
      <c r="C1383" s="195">
        <v>0</v>
      </c>
      <c r="D1383" s="193"/>
    </row>
    <row r="1384" spans="1:4" ht="20.100000000000001" customHeight="1">
      <c r="A1384" s="190">
        <v>2320303</v>
      </c>
      <c r="B1384" s="194" t="s">
        <v>1137</v>
      </c>
      <c r="C1384" s="195">
        <v>0</v>
      </c>
      <c r="D1384" s="193"/>
    </row>
    <row r="1385" spans="1:4" ht="20.100000000000001" customHeight="1">
      <c r="A1385" s="190">
        <v>2320304</v>
      </c>
      <c r="B1385" s="194" t="s">
        <v>1138</v>
      </c>
      <c r="C1385" s="195">
        <v>69</v>
      </c>
      <c r="D1385" s="193"/>
    </row>
    <row r="1386" spans="1:4" ht="20.100000000000001" customHeight="1">
      <c r="A1386" s="190">
        <v>233</v>
      </c>
      <c r="B1386" s="191" t="s">
        <v>1139</v>
      </c>
      <c r="C1386" s="192">
        <f>SUM(C1387:C1389)</f>
        <v>0</v>
      </c>
      <c r="D1386" s="193"/>
    </row>
    <row r="1387" spans="1:4" ht="20.100000000000001" customHeight="1">
      <c r="A1387" s="190">
        <v>23301</v>
      </c>
      <c r="B1387" s="191" t="s">
        <v>1140</v>
      </c>
      <c r="C1387" s="192"/>
      <c r="D1387" s="193"/>
    </row>
    <row r="1388" spans="1:4" ht="20.100000000000001" customHeight="1">
      <c r="A1388" s="190">
        <v>23302</v>
      </c>
      <c r="B1388" s="191" t="s">
        <v>1141</v>
      </c>
      <c r="C1388" s="192"/>
      <c r="D1388" s="193"/>
    </row>
    <row r="1389" spans="1:4" ht="20.100000000000001" customHeight="1">
      <c r="A1389" s="197">
        <v>23303</v>
      </c>
      <c r="B1389" s="191" t="s">
        <v>1142</v>
      </c>
      <c r="C1389" s="192"/>
      <c r="D1389" s="193"/>
    </row>
    <row r="1390" spans="1:4" ht="20.100000000000001" customHeight="1">
      <c r="A1390" s="198"/>
      <c r="B1390" s="199" t="s">
        <v>1143</v>
      </c>
      <c r="C1390" s="200">
        <v>1350</v>
      </c>
      <c r="D1390" s="193"/>
    </row>
    <row r="1391" spans="1:4" ht="20.100000000000001" customHeight="1">
      <c r="A1391" s="198"/>
      <c r="B1391" s="201" t="s">
        <v>1144</v>
      </c>
      <c r="C1391" s="202">
        <f>C5+C258+C295+C313+C434+C489+C545+C594+C711+C783+C861+C885+C1017+C1081+C1157+C1184+C1213+C1223+C1303+C1321+C1375+C1378+C1386+C1390</f>
        <v>310046</v>
      </c>
      <c r="D1391" s="193"/>
    </row>
    <row r="1392" spans="1:4" ht="20.100000000000001" customHeight="1">
      <c r="A1392" s="198"/>
      <c r="B1392" s="203"/>
      <c r="C1392" s="193"/>
      <c r="D1392" s="193"/>
    </row>
    <row r="1393" spans="1:4" ht="20.100000000000001" customHeight="1">
      <c r="A1393" s="198"/>
      <c r="B1393" s="203"/>
      <c r="C1393" s="193"/>
      <c r="D1393" s="193"/>
    </row>
    <row r="1394" spans="1:4" ht="20.100000000000001" customHeight="1">
      <c r="B1394" s="204"/>
      <c r="C1394" s="205"/>
    </row>
    <row r="1395" spans="1:4" ht="20.100000000000001" customHeight="1">
      <c r="A1395" s="206"/>
      <c r="B1395" s="204"/>
    </row>
    <row r="1396" spans="1:4">
      <c r="A1396" s="206"/>
      <c r="B1396" s="204"/>
    </row>
    <row r="1397" spans="1:4">
      <c r="A1397" s="206"/>
      <c r="B1397" s="204"/>
    </row>
    <row r="1398" spans="1:4">
      <c r="A1398" s="206"/>
      <c r="B1398" s="204"/>
    </row>
    <row r="1399" spans="1:4">
      <c r="A1399" s="206"/>
      <c r="B1399" s="204"/>
    </row>
    <row r="1400" spans="1:4">
      <c r="A1400" s="206"/>
      <c r="B1400" s="204"/>
    </row>
    <row r="1401" spans="1:4">
      <c r="A1401" s="206"/>
      <c r="B1401" s="204"/>
    </row>
    <row r="1402" spans="1:4">
      <c r="A1402" s="206"/>
      <c r="B1402" s="204"/>
    </row>
    <row r="1403" spans="1:4">
      <c r="A1403" s="206"/>
      <c r="B1403" s="204"/>
    </row>
    <row r="1404" spans="1:4">
      <c r="A1404" s="206"/>
      <c r="B1404" s="204"/>
    </row>
    <row r="1405" spans="1:4">
      <c r="A1405" s="206"/>
      <c r="B1405" s="204"/>
    </row>
    <row r="1406" spans="1:4">
      <c r="A1406" s="206"/>
      <c r="B1406" s="204"/>
    </row>
    <row r="1407" spans="1:4">
      <c r="A1407" s="206"/>
      <c r="B1407" s="204"/>
    </row>
    <row r="1408" spans="1:4">
      <c r="A1408" s="206"/>
      <c r="B1408" s="204"/>
    </row>
    <row r="1409" spans="1:2">
      <c r="A1409" s="206"/>
      <c r="B1409" s="204"/>
    </row>
    <row r="1410" spans="1:2">
      <c r="A1410" s="206"/>
      <c r="B1410" s="204"/>
    </row>
    <row r="1411" spans="1:2">
      <c r="A1411" s="206"/>
      <c r="B1411" s="204"/>
    </row>
    <row r="1412" spans="1:2">
      <c r="A1412" s="206"/>
      <c r="B1412" s="204"/>
    </row>
    <row r="1413" spans="1:2">
      <c r="A1413" s="206"/>
      <c r="B1413" s="204"/>
    </row>
    <row r="1414" spans="1:2">
      <c r="A1414" s="206"/>
      <c r="B1414" s="204"/>
    </row>
    <row r="1415" spans="1:2">
      <c r="A1415" s="206"/>
      <c r="B1415" s="204"/>
    </row>
    <row r="1416" spans="1:2">
      <c r="A1416" s="206"/>
      <c r="B1416" s="204"/>
    </row>
    <row r="1417" spans="1:2">
      <c r="A1417" s="206"/>
      <c r="B1417" s="204"/>
    </row>
    <row r="1418" spans="1:2">
      <c r="A1418" s="206"/>
      <c r="B1418" s="204"/>
    </row>
    <row r="1419" spans="1:2">
      <c r="A1419" s="206"/>
      <c r="B1419" s="204"/>
    </row>
    <row r="1420" spans="1:2">
      <c r="A1420" s="206"/>
      <c r="B1420" s="204"/>
    </row>
    <row r="1421" spans="1:2">
      <c r="A1421" s="206"/>
      <c r="B1421" s="204"/>
    </row>
    <row r="1422" spans="1:2">
      <c r="A1422" s="206"/>
      <c r="B1422" s="204"/>
    </row>
    <row r="1423" spans="1:2">
      <c r="A1423" s="206"/>
      <c r="B1423" s="204"/>
    </row>
    <row r="1424" spans="1:2">
      <c r="A1424" s="206"/>
      <c r="B1424" s="204"/>
    </row>
    <row r="1425" spans="1:2">
      <c r="A1425" s="206"/>
      <c r="B1425" s="204"/>
    </row>
    <row r="1426" spans="1:2">
      <c r="A1426" s="206"/>
      <c r="B1426" s="204"/>
    </row>
    <row r="1427" spans="1:2">
      <c r="A1427" s="206"/>
      <c r="B1427" s="204"/>
    </row>
    <row r="1428" spans="1:2">
      <c r="A1428" s="206"/>
      <c r="B1428" s="204"/>
    </row>
    <row r="1429" spans="1:2">
      <c r="A1429" s="206"/>
      <c r="B1429" s="204"/>
    </row>
    <row r="1430" spans="1:2">
      <c r="A1430" s="206"/>
      <c r="B1430" s="204"/>
    </row>
    <row r="1431" spans="1:2">
      <c r="A1431" s="206"/>
      <c r="B1431" s="204"/>
    </row>
    <row r="1432" spans="1:2">
      <c r="A1432" s="206"/>
      <c r="B1432" s="204"/>
    </row>
    <row r="1433" spans="1:2">
      <c r="A1433" s="206"/>
      <c r="B1433" s="204"/>
    </row>
    <row r="1434" spans="1:2">
      <c r="A1434" s="206"/>
      <c r="B1434" s="204"/>
    </row>
    <row r="1435" spans="1:2">
      <c r="A1435" s="206"/>
      <c r="B1435" s="204"/>
    </row>
    <row r="1436" spans="1:2">
      <c r="A1436" s="206"/>
      <c r="B1436" s="204"/>
    </row>
    <row r="1437" spans="1:2">
      <c r="A1437" s="206"/>
      <c r="B1437" s="207"/>
    </row>
    <row r="1438" spans="1:2">
      <c r="A1438" s="206"/>
    </row>
    <row r="1439" spans="1:2">
      <c r="A1439" s="208"/>
    </row>
  </sheetData>
  <mergeCells count="1">
    <mergeCell ref="A2:C2"/>
  </mergeCells>
  <phoneticPr fontId="3" type="noConversion"/>
  <printOptions horizontalCentered="1"/>
  <pageMargins left="0.35" right="0.35" top="0.63" bottom="0.43" header="0.12" footer="0.12"/>
  <pageSetup paperSize="9" scale="66" orientation="landscape" useFirstPageNumber="1" horizontalDpi="0" verticalDpi="0"/>
  <headerFooter alignWithMargins="0">
    <oddFooter>&amp;C第 &amp;P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7"/>
  <sheetViews>
    <sheetView zoomScaleSheetLayoutView="100" workbookViewId="0">
      <pane xSplit="2" ySplit="6" topLeftCell="C115" activePane="bottomRight" state="frozen"/>
      <selection pane="topRight"/>
      <selection pane="bottomLeft"/>
      <selection pane="bottomRight" activeCell="A131" sqref="A131"/>
    </sheetView>
  </sheetViews>
  <sheetFormatPr defaultColWidth="6.875" defaultRowHeight="12.75" customHeight="1"/>
  <cols>
    <col min="1" max="1" width="23.375" style="3" customWidth="1"/>
    <col min="2" max="2" width="9.5" style="3" customWidth="1"/>
    <col min="3" max="3" width="7.875" style="3" customWidth="1"/>
    <col min="4" max="4" width="7.25" style="3" customWidth="1"/>
    <col min="5" max="5" width="8.25" style="3" customWidth="1"/>
    <col min="6" max="6" width="8.5" style="3" customWidth="1"/>
    <col min="7" max="8" width="7.125" style="3" customWidth="1"/>
    <col min="9" max="9" width="6.375" style="3" customWidth="1"/>
    <col min="10" max="10" width="6.75" style="3" customWidth="1"/>
    <col min="11" max="11" width="8.375" style="3" customWidth="1"/>
    <col min="12" max="12" width="26.5" style="4" customWidth="1"/>
    <col min="13" max="254" width="6.875" style="3" customWidth="1"/>
    <col min="255" max="16384" width="6.875" style="3"/>
  </cols>
  <sheetData>
    <row r="1" spans="1:12" ht="24.75" customHeight="1">
      <c r="A1" s="318" t="s">
        <v>1949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9"/>
    </row>
    <row r="2" spans="1:12" ht="12.75" customHeight="1">
      <c r="J2" s="12"/>
      <c r="L2" s="13" t="s">
        <v>0</v>
      </c>
    </row>
    <row r="3" spans="1:12" s="1" customFormat="1" ht="27" customHeight="1">
      <c r="A3" s="320">
        <v>42675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</row>
    <row r="4" spans="1:12" s="2" customFormat="1" ht="21" customHeight="1">
      <c r="A4" s="285" t="s">
        <v>1950</v>
      </c>
      <c r="B4" s="285" t="s">
        <v>1671</v>
      </c>
      <c r="C4" s="285" t="s">
        <v>1672</v>
      </c>
      <c r="D4" s="285"/>
      <c r="E4" s="285"/>
      <c r="F4" s="285"/>
      <c r="G4" s="285"/>
      <c r="H4" s="285"/>
      <c r="I4" s="285"/>
      <c r="J4" s="285"/>
      <c r="K4" s="285" t="s">
        <v>1951</v>
      </c>
      <c r="L4" s="317" t="s">
        <v>1952</v>
      </c>
    </row>
    <row r="5" spans="1:12" s="2" customFormat="1" ht="21" customHeight="1">
      <c r="A5" s="285"/>
      <c r="B5" s="285"/>
      <c r="C5" s="285" t="s">
        <v>1953</v>
      </c>
      <c r="D5" s="285"/>
      <c r="E5" s="285" t="s">
        <v>1954</v>
      </c>
      <c r="F5" s="285" t="s">
        <v>1955</v>
      </c>
      <c r="G5" s="285" t="s">
        <v>1956</v>
      </c>
      <c r="H5" s="285" t="s">
        <v>1957</v>
      </c>
      <c r="I5" s="285" t="s">
        <v>1958</v>
      </c>
      <c r="J5" s="285" t="s">
        <v>1959</v>
      </c>
      <c r="K5" s="285"/>
      <c r="L5" s="317"/>
    </row>
    <row r="6" spans="1:12" s="2" customFormat="1" ht="33" customHeight="1">
      <c r="A6" s="285"/>
      <c r="B6" s="285"/>
      <c r="C6" s="6" t="s">
        <v>1674</v>
      </c>
      <c r="D6" s="6" t="s">
        <v>1960</v>
      </c>
      <c r="E6" s="285"/>
      <c r="F6" s="285"/>
      <c r="G6" s="285"/>
      <c r="H6" s="285"/>
      <c r="I6" s="285"/>
      <c r="J6" s="285"/>
      <c r="K6" s="316"/>
      <c r="L6" s="317"/>
    </row>
    <row r="7" spans="1:12" ht="18" customHeight="1">
      <c r="A7" s="5" t="s">
        <v>1144</v>
      </c>
      <c r="B7" s="7">
        <f t="shared" ref="B7:B9" si="0">SUM(C7:J7)</f>
        <v>142185.22</v>
      </c>
      <c r="C7" s="8">
        <v>103828</v>
      </c>
      <c r="D7" s="8">
        <v>12000</v>
      </c>
      <c r="E7" s="7">
        <v>20841.14</v>
      </c>
      <c r="F7" s="7">
        <v>1413.76</v>
      </c>
      <c r="G7" s="7">
        <v>280</v>
      </c>
      <c r="H7" s="7"/>
      <c r="I7" s="7">
        <v>3697.02</v>
      </c>
      <c r="J7" s="14">
        <v>125.3</v>
      </c>
      <c r="K7" s="15">
        <v>87380.53</v>
      </c>
      <c r="L7" s="16"/>
    </row>
    <row r="8" spans="1:12" ht="24" customHeight="1">
      <c r="A8" s="5" t="s">
        <v>1961</v>
      </c>
      <c r="B8" s="7">
        <f t="shared" si="0"/>
        <v>56186.060000000005</v>
      </c>
      <c r="C8" s="7">
        <v>48073.56</v>
      </c>
      <c r="D8" s="7">
        <f t="shared" ref="D8:J8" si="1">D7-D9</f>
        <v>2733.7900000000009</v>
      </c>
      <c r="E8" s="7"/>
      <c r="F8" s="7">
        <f t="shared" si="1"/>
        <v>1413.76</v>
      </c>
      <c r="G8" s="7">
        <f t="shared" si="1"/>
        <v>200</v>
      </c>
      <c r="H8" s="7"/>
      <c r="I8" s="7">
        <f t="shared" si="1"/>
        <v>3639.65</v>
      </c>
      <c r="J8" s="7">
        <f t="shared" si="1"/>
        <v>125.3</v>
      </c>
      <c r="K8" s="15">
        <v>46837.120000000003</v>
      </c>
      <c r="L8" s="17" t="s">
        <v>1962</v>
      </c>
    </row>
    <row r="9" spans="1:12" ht="21.95" customHeight="1">
      <c r="A9" s="9" t="s">
        <v>1963</v>
      </c>
      <c r="B9" s="7">
        <f t="shared" si="0"/>
        <v>85999.16</v>
      </c>
      <c r="C9" s="10">
        <v>55754.44</v>
      </c>
      <c r="D9" s="10">
        <v>9266.2099999999991</v>
      </c>
      <c r="E9" s="10">
        <v>20841.14</v>
      </c>
      <c r="F9" s="10"/>
      <c r="G9" s="10">
        <v>80</v>
      </c>
      <c r="H9" s="10"/>
      <c r="I9" s="10">
        <v>57.37</v>
      </c>
      <c r="J9" s="18"/>
      <c r="K9" s="10">
        <v>40543.410000000003</v>
      </c>
      <c r="L9" s="19"/>
    </row>
    <row r="10" spans="1:12" ht="18.75" customHeight="1">
      <c r="A10" s="11" t="s">
        <v>1964</v>
      </c>
      <c r="B10" s="10">
        <v>132</v>
      </c>
      <c r="C10" s="10">
        <v>132</v>
      </c>
      <c r="D10" s="10"/>
      <c r="E10" s="10"/>
      <c r="F10" s="10"/>
      <c r="G10" s="10"/>
      <c r="H10" s="10"/>
      <c r="I10" s="10"/>
      <c r="J10" s="18"/>
      <c r="K10" s="10">
        <v>92</v>
      </c>
      <c r="L10" s="19"/>
    </row>
    <row r="11" spans="1:12" ht="24.95" customHeight="1">
      <c r="A11" s="11" t="s">
        <v>1965</v>
      </c>
      <c r="B11" s="10">
        <v>182.46</v>
      </c>
      <c r="C11" s="10">
        <v>182.46</v>
      </c>
      <c r="D11" s="10"/>
      <c r="E11" s="10"/>
      <c r="F11" s="10"/>
      <c r="G11" s="10"/>
      <c r="H11" s="10"/>
      <c r="I11" s="10"/>
      <c r="J11" s="18"/>
      <c r="K11" s="10">
        <v>170.34</v>
      </c>
      <c r="L11" s="19"/>
    </row>
    <row r="12" spans="1:12" ht="18.75" customHeight="1">
      <c r="A12" s="11" t="s">
        <v>1966</v>
      </c>
      <c r="B12" s="10">
        <v>190.88</v>
      </c>
      <c r="C12" s="10">
        <v>190.88</v>
      </c>
      <c r="D12" s="10"/>
      <c r="E12" s="10"/>
      <c r="F12" s="10"/>
      <c r="G12" s="10"/>
      <c r="H12" s="10"/>
      <c r="I12" s="10"/>
      <c r="J12" s="18"/>
      <c r="K12" s="10">
        <v>123</v>
      </c>
      <c r="L12" s="19"/>
    </row>
    <row r="13" spans="1:12" ht="18.75" customHeight="1">
      <c r="A13" s="11" t="s">
        <v>1967</v>
      </c>
      <c r="B13" s="10">
        <v>158.24</v>
      </c>
      <c r="C13" s="10">
        <v>158.24</v>
      </c>
      <c r="D13" s="10"/>
      <c r="E13" s="10"/>
      <c r="F13" s="10"/>
      <c r="G13" s="10"/>
      <c r="H13" s="10"/>
      <c r="I13" s="10"/>
      <c r="J13" s="18"/>
      <c r="K13" s="10">
        <v>148.19999999999999</v>
      </c>
      <c r="L13" s="19"/>
    </row>
    <row r="14" spans="1:12" ht="24.95" customHeight="1">
      <c r="A14" s="11" t="s">
        <v>1968</v>
      </c>
      <c r="B14" s="10">
        <v>121</v>
      </c>
      <c r="C14" s="10">
        <v>121</v>
      </c>
      <c r="D14" s="10"/>
      <c r="E14" s="10"/>
      <c r="F14" s="10"/>
      <c r="G14" s="10"/>
      <c r="H14" s="10"/>
      <c r="I14" s="10"/>
      <c r="J14" s="18"/>
      <c r="K14" s="10">
        <v>118</v>
      </c>
      <c r="L14" s="19"/>
    </row>
    <row r="15" spans="1:12" ht="24" customHeight="1">
      <c r="A15" s="11" t="s">
        <v>1969</v>
      </c>
      <c r="B15" s="10">
        <v>237</v>
      </c>
      <c r="C15" s="10">
        <v>57</v>
      </c>
      <c r="D15" s="10">
        <v>180</v>
      </c>
      <c r="E15" s="10"/>
      <c r="F15" s="10"/>
      <c r="G15" s="10"/>
      <c r="H15" s="10"/>
      <c r="I15" s="10"/>
      <c r="J15" s="18"/>
      <c r="K15" s="10">
        <v>51</v>
      </c>
      <c r="L15" s="19"/>
    </row>
    <row r="16" spans="1:12" ht="18.75" customHeight="1">
      <c r="A16" s="11" t="s">
        <v>1970</v>
      </c>
      <c r="B16" s="10">
        <v>81.64</v>
      </c>
      <c r="C16" s="10">
        <v>81.64</v>
      </c>
      <c r="D16" s="10"/>
      <c r="E16" s="10"/>
      <c r="F16" s="10"/>
      <c r="G16" s="10"/>
      <c r="H16" s="10"/>
      <c r="I16" s="10"/>
      <c r="J16" s="18"/>
      <c r="K16" s="10">
        <v>70.64</v>
      </c>
      <c r="L16" s="19"/>
    </row>
    <row r="17" spans="1:12" ht="18.75" customHeight="1">
      <c r="A17" s="11" t="s">
        <v>1971</v>
      </c>
      <c r="B17" s="10">
        <v>103.5</v>
      </c>
      <c r="C17" s="10">
        <v>103.5</v>
      </c>
      <c r="D17" s="10"/>
      <c r="E17" s="10"/>
      <c r="F17" s="10"/>
      <c r="G17" s="10"/>
      <c r="H17" s="10"/>
      <c r="I17" s="10"/>
      <c r="J17" s="18"/>
      <c r="K17" s="10">
        <v>89.5</v>
      </c>
      <c r="L17" s="19"/>
    </row>
    <row r="18" spans="1:12" ht="18.75" customHeight="1">
      <c r="A18" s="11" t="s">
        <v>1972</v>
      </c>
      <c r="B18" s="10">
        <v>111</v>
      </c>
      <c r="C18" s="10">
        <v>111</v>
      </c>
      <c r="D18" s="10"/>
      <c r="E18" s="10"/>
      <c r="F18" s="10"/>
      <c r="G18" s="10"/>
      <c r="H18" s="10"/>
      <c r="I18" s="10"/>
      <c r="J18" s="18"/>
      <c r="K18" s="10">
        <v>74</v>
      </c>
      <c r="L18" s="19"/>
    </row>
    <row r="19" spans="1:12" ht="23.1" customHeight="1">
      <c r="A19" s="11" t="s">
        <v>1973</v>
      </c>
      <c r="B19" s="10">
        <v>49</v>
      </c>
      <c r="C19" s="10">
        <v>49</v>
      </c>
      <c r="D19" s="10"/>
      <c r="E19" s="10"/>
      <c r="F19" s="10"/>
      <c r="G19" s="10"/>
      <c r="H19" s="10"/>
      <c r="I19" s="10"/>
      <c r="J19" s="18"/>
      <c r="K19" s="10">
        <v>38.5</v>
      </c>
      <c r="L19" s="19"/>
    </row>
    <row r="20" spans="1:12" ht="18.75" customHeight="1">
      <c r="A20" s="11" t="s">
        <v>1974</v>
      </c>
      <c r="B20" s="10">
        <v>221</v>
      </c>
      <c r="C20" s="10">
        <v>221</v>
      </c>
      <c r="D20" s="10"/>
      <c r="E20" s="10"/>
      <c r="F20" s="10"/>
      <c r="G20" s="10"/>
      <c r="H20" s="10"/>
      <c r="I20" s="10"/>
      <c r="J20" s="18"/>
      <c r="K20" s="10">
        <v>213</v>
      </c>
      <c r="L20" s="19"/>
    </row>
    <row r="21" spans="1:12" ht="18.75" customHeight="1">
      <c r="A21" s="11" t="s">
        <v>1975</v>
      </c>
      <c r="B21" s="10">
        <v>407.5</v>
      </c>
      <c r="C21" s="10"/>
      <c r="D21" s="10">
        <v>407.5</v>
      </c>
      <c r="E21" s="10"/>
      <c r="F21" s="10"/>
      <c r="G21" s="10"/>
      <c r="H21" s="10"/>
      <c r="I21" s="10"/>
      <c r="J21" s="18"/>
      <c r="K21" s="10"/>
      <c r="L21" s="19"/>
    </row>
    <row r="22" spans="1:12" ht="18.75" customHeight="1">
      <c r="A22" s="11" t="s">
        <v>1976</v>
      </c>
      <c r="B22" s="10">
        <v>428.8</v>
      </c>
      <c r="C22" s="10"/>
      <c r="D22" s="10">
        <v>428.8</v>
      </c>
      <c r="E22" s="10"/>
      <c r="F22" s="10"/>
      <c r="G22" s="10"/>
      <c r="H22" s="10"/>
      <c r="I22" s="10"/>
      <c r="J22" s="18"/>
      <c r="K22" s="10"/>
      <c r="L22" s="19"/>
    </row>
    <row r="23" spans="1:12" ht="18.75" customHeight="1">
      <c r="A23" s="11" t="s">
        <v>1977</v>
      </c>
      <c r="B23" s="10">
        <v>85</v>
      </c>
      <c r="C23" s="10">
        <v>85</v>
      </c>
      <c r="D23" s="10"/>
      <c r="E23" s="10"/>
      <c r="F23" s="10"/>
      <c r="G23" s="10"/>
      <c r="H23" s="10"/>
      <c r="I23" s="10"/>
      <c r="J23" s="18"/>
      <c r="K23" s="10">
        <v>53</v>
      </c>
      <c r="L23" s="19"/>
    </row>
    <row r="24" spans="1:12" ht="18.75" customHeight="1">
      <c r="A24" s="11" t="s">
        <v>1978</v>
      </c>
      <c r="B24" s="10">
        <v>368.04</v>
      </c>
      <c r="C24" s="10">
        <v>333.04</v>
      </c>
      <c r="D24" s="10">
        <v>35</v>
      </c>
      <c r="E24" s="10"/>
      <c r="F24" s="10"/>
      <c r="G24" s="10"/>
      <c r="H24" s="10"/>
      <c r="I24" s="10"/>
      <c r="J24" s="18"/>
      <c r="K24" s="10">
        <v>289</v>
      </c>
      <c r="L24" s="19"/>
    </row>
    <row r="25" spans="1:12" ht="18.75" customHeight="1">
      <c r="A25" s="11" t="s">
        <v>1979</v>
      </c>
      <c r="B25" s="10">
        <v>288</v>
      </c>
      <c r="C25" s="10">
        <v>288</v>
      </c>
      <c r="D25" s="10"/>
      <c r="E25" s="10"/>
      <c r="F25" s="10"/>
      <c r="G25" s="10"/>
      <c r="H25" s="10"/>
      <c r="I25" s="10"/>
      <c r="J25" s="18"/>
      <c r="K25" s="10">
        <v>213</v>
      </c>
      <c r="L25" s="19"/>
    </row>
    <row r="26" spans="1:12" ht="18.75" customHeight="1">
      <c r="A26" s="11" t="s">
        <v>1980</v>
      </c>
      <c r="B26" s="10">
        <v>30</v>
      </c>
      <c r="C26" s="10">
        <v>30</v>
      </c>
      <c r="D26" s="10"/>
      <c r="E26" s="10"/>
      <c r="F26" s="10"/>
      <c r="G26" s="10"/>
      <c r="H26" s="10"/>
      <c r="I26" s="10"/>
      <c r="J26" s="18"/>
      <c r="K26" s="10">
        <v>30</v>
      </c>
      <c r="L26" s="19"/>
    </row>
    <row r="27" spans="1:12" ht="18.75" customHeight="1">
      <c r="A27" s="11" t="s">
        <v>1981</v>
      </c>
      <c r="B27" s="10">
        <v>12.8</v>
      </c>
      <c r="C27" s="10"/>
      <c r="D27" s="10">
        <v>12.8</v>
      </c>
      <c r="E27" s="10"/>
      <c r="F27" s="10"/>
      <c r="G27" s="10"/>
      <c r="H27" s="10"/>
      <c r="I27" s="10"/>
      <c r="J27" s="18"/>
      <c r="K27" s="10"/>
      <c r="L27" s="19"/>
    </row>
    <row r="28" spans="1:12" ht="18.75" customHeight="1">
      <c r="A28" s="11" t="s">
        <v>1982</v>
      </c>
      <c r="B28" s="10">
        <v>145</v>
      </c>
      <c r="C28" s="10">
        <v>145</v>
      </c>
      <c r="D28" s="10"/>
      <c r="E28" s="10"/>
      <c r="F28" s="10"/>
      <c r="G28" s="10"/>
      <c r="H28" s="10"/>
      <c r="I28" s="10"/>
      <c r="J28" s="18"/>
      <c r="K28" s="10">
        <v>140</v>
      </c>
      <c r="L28" s="19"/>
    </row>
    <row r="29" spans="1:12" ht="18.75" customHeight="1">
      <c r="A29" s="11" t="s">
        <v>1983</v>
      </c>
      <c r="B29" s="10">
        <v>62</v>
      </c>
      <c r="C29" s="10">
        <v>62</v>
      </c>
      <c r="D29" s="10"/>
      <c r="E29" s="10"/>
      <c r="F29" s="10"/>
      <c r="G29" s="10"/>
      <c r="H29" s="10"/>
      <c r="I29" s="10"/>
      <c r="J29" s="18"/>
      <c r="K29" s="10">
        <v>32</v>
      </c>
      <c r="L29" s="19"/>
    </row>
    <row r="30" spans="1:12" ht="18.75" customHeight="1">
      <c r="A30" s="11" t="s">
        <v>1984</v>
      </c>
      <c r="B30" s="10">
        <v>395.65</v>
      </c>
      <c r="C30" s="10">
        <v>395.65</v>
      </c>
      <c r="D30" s="10"/>
      <c r="E30" s="10"/>
      <c r="F30" s="10"/>
      <c r="G30" s="10"/>
      <c r="H30" s="10"/>
      <c r="I30" s="10"/>
      <c r="J30" s="18"/>
      <c r="K30" s="10">
        <v>413.45</v>
      </c>
      <c r="L30" s="19"/>
    </row>
    <row r="31" spans="1:12" ht="18.75" customHeight="1">
      <c r="A31" s="11" t="s">
        <v>1985</v>
      </c>
      <c r="B31" s="10">
        <v>68</v>
      </c>
      <c r="C31" s="10">
        <v>68</v>
      </c>
      <c r="D31" s="10"/>
      <c r="E31" s="10"/>
      <c r="F31" s="10"/>
      <c r="G31" s="10"/>
      <c r="H31" s="10"/>
      <c r="I31" s="10"/>
      <c r="J31" s="18"/>
      <c r="K31" s="10">
        <v>53</v>
      </c>
      <c r="L31" s="19"/>
    </row>
    <row r="32" spans="1:12" ht="24" customHeight="1">
      <c r="A32" s="11" t="s">
        <v>1986</v>
      </c>
      <c r="B32" s="10">
        <v>100</v>
      </c>
      <c r="C32" s="10">
        <v>100</v>
      </c>
      <c r="D32" s="10"/>
      <c r="E32" s="10"/>
      <c r="F32" s="10"/>
      <c r="G32" s="10"/>
      <c r="H32" s="10"/>
      <c r="I32" s="10"/>
      <c r="J32" s="18"/>
      <c r="K32" s="10">
        <v>100</v>
      </c>
      <c r="L32" s="19"/>
    </row>
    <row r="33" spans="1:12" ht="24" customHeight="1">
      <c r="A33" s="11" t="s">
        <v>1987</v>
      </c>
      <c r="B33" s="10">
        <v>90</v>
      </c>
      <c r="C33" s="10">
        <v>90</v>
      </c>
      <c r="D33" s="10"/>
      <c r="E33" s="10"/>
      <c r="F33" s="10"/>
      <c r="G33" s="10"/>
      <c r="H33" s="10"/>
      <c r="I33" s="10"/>
      <c r="J33" s="18"/>
      <c r="K33" s="10">
        <v>88.5</v>
      </c>
      <c r="L33" s="19"/>
    </row>
    <row r="34" spans="1:12" ht="18.75" customHeight="1">
      <c r="A34" s="11" t="s">
        <v>1988</v>
      </c>
      <c r="B34" s="10">
        <v>90</v>
      </c>
      <c r="C34" s="10">
        <v>90</v>
      </c>
      <c r="D34" s="10"/>
      <c r="E34" s="10"/>
      <c r="F34" s="10"/>
      <c r="G34" s="10"/>
      <c r="H34" s="10"/>
      <c r="I34" s="10"/>
      <c r="J34" s="18"/>
      <c r="K34" s="10">
        <v>90</v>
      </c>
      <c r="L34" s="19"/>
    </row>
    <row r="35" spans="1:12" ht="27" customHeight="1">
      <c r="A35" s="11" t="s">
        <v>1989</v>
      </c>
      <c r="B35" s="10">
        <v>17</v>
      </c>
      <c r="C35" s="10">
        <v>17</v>
      </c>
      <c r="D35" s="10"/>
      <c r="E35" s="10"/>
      <c r="F35" s="10"/>
      <c r="G35" s="10"/>
      <c r="H35" s="10"/>
      <c r="I35" s="10"/>
      <c r="J35" s="18"/>
      <c r="K35" s="10">
        <v>9</v>
      </c>
      <c r="L35" s="19"/>
    </row>
    <row r="36" spans="1:12" ht="18.75" customHeight="1">
      <c r="A36" s="11" t="s">
        <v>1990</v>
      </c>
      <c r="B36" s="10">
        <v>17</v>
      </c>
      <c r="C36" s="10">
        <v>17</v>
      </c>
      <c r="D36" s="10"/>
      <c r="E36" s="10"/>
      <c r="F36" s="10"/>
      <c r="G36" s="10"/>
      <c r="H36" s="10"/>
      <c r="I36" s="10"/>
      <c r="J36" s="18"/>
      <c r="K36" s="10">
        <v>17</v>
      </c>
      <c r="L36" s="19"/>
    </row>
    <row r="37" spans="1:12" ht="18.75" customHeight="1">
      <c r="A37" s="11" t="s">
        <v>1991</v>
      </c>
      <c r="B37" s="10">
        <v>12</v>
      </c>
      <c r="C37" s="10">
        <v>12</v>
      </c>
      <c r="D37" s="10"/>
      <c r="E37" s="10"/>
      <c r="F37" s="10"/>
      <c r="G37" s="10"/>
      <c r="H37" s="10"/>
      <c r="I37" s="10"/>
      <c r="J37" s="18"/>
      <c r="K37" s="10">
        <v>12</v>
      </c>
      <c r="L37" s="19"/>
    </row>
    <row r="38" spans="1:12" ht="18.75" customHeight="1">
      <c r="A38" s="11" t="s">
        <v>1992</v>
      </c>
      <c r="B38" s="10">
        <v>18</v>
      </c>
      <c r="C38" s="10">
        <v>18</v>
      </c>
      <c r="D38" s="10"/>
      <c r="E38" s="10"/>
      <c r="F38" s="10"/>
      <c r="G38" s="10"/>
      <c r="H38" s="10"/>
      <c r="I38" s="10"/>
      <c r="J38" s="18"/>
      <c r="K38" s="10">
        <v>16</v>
      </c>
      <c r="L38" s="19"/>
    </row>
    <row r="39" spans="1:12" ht="26.1" customHeight="1">
      <c r="A39" s="11" t="s">
        <v>1993</v>
      </c>
      <c r="B39" s="10">
        <v>13</v>
      </c>
      <c r="C39" s="10">
        <v>13</v>
      </c>
      <c r="D39" s="10"/>
      <c r="E39" s="10"/>
      <c r="F39" s="10"/>
      <c r="G39" s="10"/>
      <c r="H39" s="10"/>
      <c r="I39" s="10"/>
      <c r="J39" s="18"/>
      <c r="K39" s="10">
        <v>11</v>
      </c>
      <c r="L39" s="19"/>
    </row>
    <row r="40" spans="1:12" ht="18.75" customHeight="1">
      <c r="A40" s="11" t="s">
        <v>1994</v>
      </c>
      <c r="B40" s="10">
        <v>59</v>
      </c>
      <c r="C40" s="10">
        <v>59</v>
      </c>
      <c r="D40" s="10"/>
      <c r="E40" s="10"/>
      <c r="F40" s="10"/>
      <c r="G40" s="10"/>
      <c r="H40" s="10"/>
      <c r="I40" s="10"/>
      <c r="J40" s="18"/>
      <c r="K40" s="10">
        <v>54</v>
      </c>
      <c r="L40" s="19"/>
    </row>
    <row r="41" spans="1:12" ht="18.75" customHeight="1">
      <c r="A41" s="11" t="s">
        <v>1995</v>
      </c>
      <c r="B41" s="10">
        <v>28</v>
      </c>
      <c r="C41" s="10">
        <v>28</v>
      </c>
      <c r="D41" s="10"/>
      <c r="E41" s="10"/>
      <c r="F41" s="10"/>
      <c r="G41" s="10"/>
      <c r="H41" s="10"/>
      <c r="I41" s="10"/>
      <c r="J41" s="18"/>
      <c r="K41" s="10">
        <v>26</v>
      </c>
      <c r="L41" s="19"/>
    </row>
    <row r="42" spans="1:12" ht="26.1" customHeight="1">
      <c r="A42" s="11" t="s">
        <v>1996</v>
      </c>
      <c r="B42" s="10">
        <v>110.47</v>
      </c>
      <c r="C42" s="10">
        <v>104.79</v>
      </c>
      <c r="D42" s="10">
        <v>5.68</v>
      </c>
      <c r="E42" s="10"/>
      <c r="F42" s="10"/>
      <c r="G42" s="10"/>
      <c r="H42" s="10"/>
      <c r="I42" s="10"/>
      <c r="J42" s="18"/>
      <c r="K42" s="10">
        <v>95</v>
      </c>
      <c r="L42" s="19"/>
    </row>
    <row r="43" spans="1:12" ht="18.75" customHeight="1">
      <c r="A43" s="11" t="s">
        <v>1997</v>
      </c>
      <c r="B43" s="10">
        <v>16</v>
      </c>
      <c r="C43" s="10">
        <v>16</v>
      </c>
      <c r="D43" s="10"/>
      <c r="E43" s="10"/>
      <c r="F43" s="10"/>
      <c r="G43" s="10"/>
      <c r="H43" s="10"/>
      <c r="I43" s="10"/>
      <c r="J43" s="18"/>
      <c r="K43" s="10">
        <v>14</v>
      </c>
      <c r="L43" s="19"/>
    </row>
    <row r="44" spans="1:12" ht="18.75" customHeight="1">
      <c r="A44" s="11" t="s">
        <v>1998</v>
      </c>
      <c r="B44" s="10">
        <v>11</v>
      </c>
      <c r="C44" s="10">
        <v>11</v>
      </c>
      <c r="D44" s="10"/>
      <c r="E44" s="10"/>
      <c r="F44" s="10"/>
      <c r="G44" s="10"/>
      <c r="H44" s="10"/>
      <c r="I44" s="10"/>
      <c r="J44" s="18"/>
      <c r="K44" s="10">
        <v>9</v>
      </c>
      <c r="L44" s="19"/>
    </row>
    <row r="45" spans="1:12" ht="18.75" customHeight="1">
      <c r="A45" s="11" t="s">
        <v>1999</v>
      </c>
      <c r="B45" s="10">
        <v>2.5</v>
      </c>
      <c r="C45" s="10">
        <v>2.5</v>
      </c>
      <c r="D45" s="10"/>
      <c r="E45" s="10"/>
      <c r="F45" s="10"/>
      <c r="G45" s="10"/>
      <c r="H45" s="10"/>
      <c r="I45" s="10"/>
      <c r="J45" s="18"/>
      <c r="K45" s="10">
        <v>1</v>
      </c>
      <c r="L45" s="19"/>
    </row>
    <row r="46" spans="1:12" ht="18.75" customHeight="1">
      <c r="A46" s="11" t="s">
        <v>2000</v>
      </c>
      <c r="B46" s="10">
        <v>11</v>
      </c>
      <c r="C46" s="10">
        <v>11</v>
      </c>
      <c r="D46" s="10"/>
      <c r="E46" s="10"/>
      <c r="F46" s="10"/>
      <c r="G46" s="10"/>
      <c r="H46" s="10"/>
      <c r="I46" s="10"/>
      <c r="J46" s="18"/>
      <c r="K46" s="10">
        <v>8</v>
      </c>
      <c r="L46" s="19"/>
    </row>
    <row r="47" spans="1:12" ht="18.75" customHeight="1">
      <c r="A47" s="11" t="s">
        <v>2001</v>
      </c>
      <c r="B47" s="10">
        <v>2865</v>
      </c>
      <c r="C47" s="10">
        <v>1065</v>
      </c>
      <c r="D47" s="10">
        <v>1800</v>
      </c>
      <c r="E47" s="10"/>
      <c r="F47" s="10"/>
      <c r="G47" s="10"/>
      <c r="H47" s="10"/>
      <c r="I47" s="10"/>
      <c r="J47" s="18"/>
      <c r="K47" s="10">
        <v>1002</v>
      </c>
      <c r="L47" s="19"/>
    </row>
    <row r="48" spans="1:12" ht="24.95" customHeight="1">
      <c r="A48" s="11" t="s">
        <v>2002</v>
      </c>
      <c r="B48" s="10">
        <v>194.9</v>
      </c>
      <c r="C48" s="10">
        <v>194.9</v>
      </c>
      <c r="D48" s="10"/>
      <c r="E48" s="10"/>
      <c r="F48" s="10"/>
      <c r="G48" s="10"/>
      <c r="H48" s="10"/>
      <c r="I48" s="10"/>
      <c r="J48" s="18"/>
      <c r="K48" s="10">
        <v>194.9</v>
      </c>
      <c r="L48" s="19"/>
    </row>
    <row r="49" spans="1:12" ht="24" customHeight="1">
      <c r="A49" s="11" t="s">
        <v>2003</v>
      </c>
      <c r="B49" s="10">
        <v>20.67</v>
      </c>
      <c r="C49" s="10">
        <v>20.67</v>
      </c>
      <c r="D49" s="10"/>
      <c r="E49" s="10"/>
      <c r="F49" s="10"/>
      <c r="G49" s="10"/>
      <c r="H49" s="10"/>
      <c r="I49" s="10"/>
      <c r="J49" s="18"/>
      <c r="K49" s="10">
        <v>15</v>
      </c>
      <c r="L49" s="19"/>
    </row>
    <row r="50" spans="1:12" ht="18.75" customHeight="1">
      <c r="A50" s="11" t="s">
        <v>2004</v>
      </c>
      <c r="B50" s="10">
        <v>1490.38</v>
      </c>
      <c r="C50" s="10">
        <v>1490.38</v>
      </c>
      <c r="D50" s="10"/>
      <c r="E50" s="10"/>
      <c r="F50" s="10"/>
      <c r="G50" s="10"/>
      <c r="H50" s="10"/>
      <c r="I50" s="10"/>
      <c r="J50" s="18"/>
      <c r="K50" s="10">
        <v>1385.78</v>
      </c>
      <c r="L50" s="19"/>
    </row>
    <row r="51" spans="1:12" ht="18.75" customHeight="1">
      <c r="A51" s="11" t="s">
        <v>2005</v>
      </c>
      <c r="B51" s="10">
        <v>6</v>
      </c>
      <c r="C51" s="10"/>
      <c r="D51" s="10">
        <v>6</v>
      </c>
      <c r="E51" s="10"/>
      <c r="F51" s="10"/>
      <c r="G51" s="10"/>
      <c r="H51" s="10"/>
      <c r="I51" s="10"/>
      <c r="J51" s="18"/>
      <c r="K51" s="10"/>
      <c r="L51" s="19"/>
    </row>
    <row r="52" spans="1:12" ht="18.75" customHeight="1">
      <c r="A52" s="11" t="s">
        <v>2006</v>
      </c>
      <c r="B52" s="10">
        <v>30</v>
      </c>
      <c r="C52" s="10"/>
      <c r="D52" s="10">
        <v>30</v>
      </c>
      <c r="E52" s="10"/>
      <c r="F52" s="10"/>
      <c r="G52" s="10"/>
      <c r="H52" s="10"/>
      <c r="I52" s="10"/>
      <c r="J52" s="18"/>
      <c r="K52" s="10"/>
      <c r="L52" s="19"/>
    </row>
    <row r="53" spans="1:12" ht="18.75" customHeight="1">
      <c r="A53" s="11" t="s">
        <v>2007</v>
      </c>
      <c r="B53" s="10">
        <v>26.57</v>
      </c>
      <c r="C53" s="10">
        <v>2</v>
      </c>
      <c r="D53" s="10">
        <v>24.57</v>
      </c>
      <c r="E53" s="10"/>
      <c r="F53" s="10"/>
      <c r="G53" s="10"/>
      <c r="H53" s="10"/>
      <c r="I53" s="10"/>
      <c r="J53" s="18"/>
      <c r="K53" s="10"/>
      <c r="L53" s="19"/>
    </row>
    <row r="54" spans="1:12" ht="18.75" customHeight="1">
      <c r="A54" s="11" t="s">
        <v>2008</v>
      </c>
      <c r="B54" s="10">
        <v>1521.93</v>
      </c>
      <c r="C54" s="10">
        <v>1508.43</v>
      </c>
      <c r="D54" s="10">
        <v>13.5</v>
      </c>
      <c r="E54" s="10"/>
      <c r="F54" s="10"/>
      <c r="G54" s="10"/>
      <c r="H54" s="10"/>
      <c r="I54" s="10"/>
      <c r="J54" s="18"/>
      <c r="K54" s="10">
        <v>1410.7</v>
      </c>
      <c r="L54" s="19"/>
    </row>
    <row r="55" spans="1:12" ht="24.95" customHeight="1">
      <c r="A55" s="11" t="s">
        <v>2009</v>
      </c>
      <c r="B55" s="10">
        <v>385.15</v>
      </c>
      <c r="C55" s="10">
        <v>385.15</v>
      </c>
      <c r="D55" s="10"/>
      <c r="E55" s="10"/>
      <c r="F55" s="10"/>
      <c r="G55" s="10"/>
      <c r="H55" s="10"/>
      <c r="I55" s="10"/>
      <c r="J55" s="18"/>
      <c r="K55" s="10">
        <v>363.15</v>
      </c>
      <c r="L55" s="19"/>
    </row>
    <row r="56" spans="1:12" ht="24" customHeight="1">
      <c r="A56" s="11" t="s">
        <v>2010</v>
      </c>
      <c r="B56" s="10">
        <v>20</v>
      </c>
      <c r="C56" s="10">
        <v>20</v>
      </c>
      <c r="D56" s="10"/>
      <c r="E56" s="10"/>
      <c r="F56" s="10"/>
      <c r="G56" s="10"/>
      <c r="H56" s="10"/>
      <c r="I56" s="10"/>
      <c r="J56" s="18"/>
      <c r="K56" s="10">
        <v>76</v>
      </c>
      <c r="L56" s="19"/>
    </row>
    <row r="57" spans="1:12" ht="18.75" customHeight="1">
      <c r="A57" s="11" t="s">
        <v>2011</v>
      </c>
      <c r="B57" s="10">
        <v>5</v>
      </c>
      <c r="C57" s="10">
        <v>5</v>
      </c>
      <c r="D57" s="10"/>
      <c r="E57" s="10"/>
      <c r="F57" s="10"/>
      <c r="G57" s="10"/>
      <c r="H57" s="10"/>
      <c r="I57" s="10"/>
      <c r="J57" s="18"/>
      <c r="K57" s="10">
        <v>5</v>
      </c>
      <c r="L57" s="19"/>
    </row>
    <row r="58" spans="1:12" ht="18.75" customHeight="1">
      <c r="A58" s="11" t="s">
        <v>2012</v>
      </c>
      <c r="B58" s="10">
        <v>391</v>
      </c>
      <c r="C58" s="10">
        <v>391</v>
      </c>
      <c r="D58" s="10"/>
      <c r="E58" s="10"/>
      <c r="F58" s="10"/>
      <c r="G58" s="10"/>
      <c r="H58" s="10"/>
      <c r="I58" s="10"/>
      <c r="J58" s="18"/>
      <c r="K58" s="10">
        <v>381</v>
      </c>
      <c r="L58" s="19"/>
    </row>
    <row r="59" spans="1:12" ht="24" customHeight="1">
      <c r="A59" s="11" t="s">
        <v>2013</v>
      </c>
      <c r="B59" s="10">
        <v>20</v>
      </c>
      <c r="C59" s="10">
        <v>20</v>
      </c>
      <c r="D59" s="10"/>
      <c r="E59" s="10"/>
      <c r="F59" s="10"/>
      <c r="G59" s="10"/>
      <c r="H59" s="10"/>
      <c r="I59" s="10"/>
      <c r="J59" s="18"/>
      <c r="K59" s="10">
        <v>16</v>
      </c>
      <c r="L59" s="19"/>
    </row>
    <row r="60" spans="1:12" ht="18.75" customHeight="1">
      <c r="A60" s="11" t="s">
        <v>2014</v>
      </c>
      <c r="B60" s="10">
        <v>266</v>
      </c>
      <c r="C60" s="10">
        <v>266</v>
      </c>
      <c r="D60" s="10"/>
      <c r="E60" s="10"/>
      <c r="F60" s="10"/>
      <c r="G60" s="10"/>
      <c r="H60" s="10"/>
      <c r="I60" s="10"/>
      <c r="J60" s="18"/>
      <c r="K60" s="10">
        <v>256</v>
      </c>
      <c r="L60" s="19"/>
    </row>
    <row r="61" spans="1:12" ht="18.75" customHeight="1">
      <c r="A61" s="11" t="s">
        <v>2015</v>
      </c>
      <c r="B61" s="10">
        <v>35</v>
      </c>
      <c r="C61" s="10">
        <v>35</v>
      </c>
      <c r="D61" s="10"/>
      <c r="E61" s="10"/>
      <c r="F61" s="10"/>
      <c r="G61" s="10"/>
      <c r="H61" s="10"/>
      <c r="I61" s="10"/>
      <c r="J61" s="18"/>
      <c r="K61" s="10">
        <v>30</v>
      </c>
      <c r="L61" s="19"/>
    </row>
    <row r="62" spans="1:12" ht="18.75" customHeight="1">
      <c r="A62" s="11" t="s">
        <v>2016</v>
      </c>
      <c r="B62" s="10">
        <v>7</v>
      </c>
      <c r="C62" s="10">
        <v>7</v>
      </c>
      <c r="D62" s="10"/>
      <c r="E62" s="10"/>
      <c r="F62" s="10"/>
      <c r="G62" s="10"/>
      <c r="H62" s="10"/>
      <c r="I62" s="10"/>
      <c r="J62" s="18"/>
      <c r="K62" s="10">
        <v>5</v>
      </c>
      <c r="L62" s="19"/>
    </row>
    <row r="63" spans="1:12" ht="18.75" customHeight="1">
      <c r="A63" s="11" t="s">
        <v>2017</v>
      </c>
      <c r="B63" s="10">
        <v>17</v>
      </c>
      <c r="C63" s="10">
        <v>17</v>
      </c>
      <c r="D63" s="10"/>
      <c r="E63" s="10"/>
      <c r="F63" s="10"/>
      <c r="G63" s="10"/>
      <c r="H63" s="10"/>
      <c r="I63" s="10"/>
      <c r="J63" s="18"/>
      <c r="K63" s="10">
        <v>14</v>
      </c>
      <c r="L63" s="19"/>
    </row>
    <row r="64" spans="1:12" ht="18.75" customHeight="1">
      <c r="A64" s="11" t="s">
        <v>2018</v>
      </c>
      <c r="B64" s="10">
        <v>814</v>
      </c>
      <c r="C64" s="10">
        <v>814</v>
      </c>
      <c r="D64" s="10"/>
      <c r="E64" s="10"/>
      <c r="F64" s="10"/>
      <c r="G64" s="10"/>
      <c r="H64" s="10"/>
      <c r="I64" s="10"/>
      <c r="J64" s="18"/>
      <c r="K64" s="10">
        <v>739</v>
      </c>
      <c r="L64" s="19"/>
    </row>
    <row r="65" spans="1:12" ht="18.75" customHeight="1">
      <c r="A65" s="11" t="s">
        <v>2019</v>
      </c>
      <c r="B65" s="10">
        <v>34</v>
      </c>
      <c r="C65" s="10">
        <v>34</v>
      </c>
      <c r="D65" s="10"/>
      <c r="E65" s="10"/>
      <c r="F65" s="10"/>
      <c r="G65" s="10"/>
      <c r="H65" s="10"/>
      <c r="I65" s="10"/>
      <c r="J65" s="18"/>
      <c r="K65" s="10">
        <v>30</v>
      </c>
      <c r="L65" s="19"/>
    </row>
    <row r="66" spans="1:12" ht="18.75" customHeight="1">
      <c r="A66" s="11" t="s">
        <v>2020</v>
      </c>
      <c r="B66" s="10">
        <v>100</v>
      </c>
      <c r="C66" s="10">
        <v>100</v>
      </c>
      <c r="D66" s="10"/>
      <c r="E66" s="10"/>
      <c r="F66" s="10"/>
      <c r="G66" s="10"/>
      <c r="H66" s="10"/>
      <c r="I66" s="10"/>
      <c r="J66" s="18"/>
      <c r="K66" s="10">
        <v>100</v>
      </c>
      <c r="L66" s="19"/>
    </row>
    <row r="67" spans="1:12" ht="18.75" customHeight="1">
      <c r="A67" s="11" t="s">
        <v>2021</v>
      </c>
      <c r="B67" s="10">
        <v>50</v>
      </c>
      <c r="C67" s="10">
        <v>50</v>
      </c>
      <c r="D67" s="10"/>
      <c r="E67" s="10"/>
      <c r="F67" s="10"/>
      <c r="G67" s="10"/>
      <c r="H67" s="10"/>
      <c r="I67" s="10"/>
      <c r="J67" s="18"/>
      <c r="K67" s="10">
        <v>50</v>
      </c>
      <c r="L67" s="19"/>
    </row>
    <row r="68" spans="1:12" ht="26.1" customHeight="1">
      <c r="A68" s="11" t="s">
        <v>2022</v>
      </c>
      <c r="B68" s="10">
        <v>668</v>
      </c>
      <c r="C68" s="10">
        <v>668</v>
      </c>
      <c r="D68" s="10"/>
      <c r="E68" s="10"/>
      <c r="F68" s="10"/>
      <c r="G68" s="10"/>
      <c r="H68" s="10"/>
      <c r="I68" s="10"/>
      <c r="J68" s="18"/>
      <c r="K68" s="10">
        <v>500</v>
      </c>
      <c r="L68" s="19" t="s">
        <v>2023</v>
      </c>
    </row>
    <row r="69" spans="1:12" ht="18.75" customHeight="1">
      <c r="A69" s="11" t="s">
        <v>2024</v>
      </c>
      <c r="B69" s="10">
        <v>17</v>
      </c>
      <c r="C69" s="10">
        <v>17</v>
      </c>
      <c r="D69" s="10"/>
      <c r="E69" s="10"/>
      <c r="F69" s="10"/>
      <c r="G69" s="10"/>
      <c r="H69" s="10"/>
      <c r="I69" s="10"/>
      <c r="J69" s="18"/>
      <c r="K69" s="10">
        <v>15</v>
      </c>
      <c r="L69" s="19"/>
    </row>
    <row r="70" spans="1:12" ht="24" customHeight="1">
      <c r="A70" s="11" t="s">
        <v>2025</v>
      </c>
      <c r="B70" s="10">
        <v>3</v>
      </c>
      <c r="C70" s="10">
        <v>3</v>
      </c>
      <c r="D70" s="10"/>
      <c r="E70" s="10"/>
      <c r="F70" s="10"/>
      <c r="G70" s="10"/>
      <c r="H70" s="10"/>
      <c r="I70" s="10"/>
      <c r="J70" s="18"/>
      <c r="K70" s="10">
        <v>3</v>
      </c>
      <c r="L70" s="19"/>
    </row>
    <row r="71" spans="1:12" ht="24" customHeight="1">
      <c r="A71" s="11" t="s">
        <v>2026</v>
      </c>
      <c r="B71" s="10">
        <v>13</v>
      </c>
      <c r="C71" s="10">
        <v>13</v>
      </c>
      <c r="D71" s="10"/>
      <c r="E71" s="10"/>
      <c r="F71" s="10"/>
      <c r="G71" s="10"/>
      <c r="H71" s="10"/>
      <c r="I71" s="10"/>
      <c r="J71" s="18"/>
      <c r="K71" s="10">
        <v>13</v>
      </c>
      <c r="L71" s="19"/>
    </row>
    <row r="72" spans="1:12" ht="18.75" customHeight="1">
      <c r="A72" s="11" t="s">
        <v>2027</v>
      </c>
      <c r="B72" s="10">
        <v>1325.59</v>
      </c>
      <c r="C72" s="10">
        <v>1075.5899999999999</v>
      </c>
      <c r="D72" s="10">
        <v>250</v>
      </c>
      <c r="E72" s="10"/>
      <c r="F72" s="10"/>
      <c r="G72" s="10"/>
      <c r="H72" s="10"/>
      <c r="I72" s="10"/>
      <c r="J72" s="18"/>
      <c r="K72" s="10">
        <v>1075.5899999999999</v>
      </c>
      <c r="L72" s="19"/>
    </row>
    <row r="73" spans="1:12" ht="18.75" customHeight="1">
      <c r="A73" s="11" t="s">
        <v>2028</v>
      </c>
      <c r="B73" s="10">
        <v>215</v>
      </c>
      <c r="C73" s="10">
        <v>215</v>
      </c>
      <c r="D73" s="10"/>
      <c r="E73" s="10"/>
      <c r="F73" s="10"/>
      <c r="G73" s="10"/>
      <c r="H73" s="10"/>
      <c r="I73" s="10"/>
      <c r="J73" s="18"/>
      <c r="K73" s="10">
        <v>215</v>
      </c>
      <c r="L73" s="19"/>
    </row>
    <row r="74" spans="1:12" ht="18.75" customHeight="1">
      <c r="A74" s="11" t="s">
        <v>2029</v>
      </c>
      <c r="B74" s="10">
        <v>48</v>
      </c>
      <c r="C74" s="10">
        <v>48</v>
      </c>
      <c r="D74" s="10"/>
      <c r="E74" s="10"/>
      <c r="F74" s="10"/>
      <c r="G74" s="10"/>
      <c r="H74" s="10"/>
      <c r="I74" s="10"/>
      <c r="J74" s="18"/>
      <c r="K74" s="10">
        <v>40</v>
      </c>
      <c r="L74" s="19"/>
    </row>
    <row r="75" spans="1:12" ht="18.75" customHeight="1">
      <c r="A75" s="11" t="s">
        <v>2030</v>
      </c>
      <c r="B75" s="10">
        <v>143</v>
      </c>
      <c r="C75" s="10">
        <v>63</v>
      </c>
      <c r="D75" s="10"/>
      <c r="E75" s="10"/>
      <c r="F75" s="10"/>
      <c r="G75" s="10">
        <v>80</v>
      </c>
      <c r="H75" s="10"/>
      <c r="I75" s="10"/>
      <c r="J75" s="18"/>
      <c r="K75" s="10">
        <v>63</v>
      </c>
      <c r="L75" s="19"/>
    </row>
    <row r="76" spans="1:12" ht="18.75" customHeight="1">
      <c r="A76" s="11" t="s">
        <v>2031</v>
      </c>
      <c r="B76" s="10">
        <v>6</v>
      </c>
      <c r="C76" s="10">
        <v>6</v>
      </c>
      <c r="D76" s="10"/>
      <c r="E76" s="10"/>
      <c r="F76" s="10"/>
      <c r="G76" s="10"/>
      <c r="H76" s="10"/>
      <c r="I76" s="10"/>
      <c r="J76" s="18"/>
      <c r="K76" s="10">
        <v>6</v>
      </c>
      <c r="L76" s="19"/>
    </row>
    <row r="77" spans="1:12" ht="18.75" customHeight="1">
      <c r="A77" s="11" t="s">
        <v>2032</v>
      </c>
      <c r="B77" s="10">
        <v>79</v>
      </c>
      <c r="C77" s="10">
        <v>79</v>
      </c>
      <c r="D77" s="10"/>
      <c r="E77" s="10"/>
      <c r="F77" s="10"/>
      <c r="G77" s="10"/>
      <c r="H77" s="10"/>
      <c r="I77" s="10"/>
      <c r="J77" s="18"/>
      <c r="K77" s="10">
        <v>79</v>
      </c>
      <c r="L77" s="19"/>
    </row>
    <row r="78" spans="1:12" ht="18.75" customHeight="1">
      <c r="A78" s="11" t="s">
        <v>2033</v>
      </c>
      <c r="B78" s="10">
        <v>47</v>
      </c>
      <c r="C78" s="10">
        <v>47</v>
      </c>
      <c r="D78" s="10"/>
      <c r="E78" s="10"/>
      <c r="F78" s="10"/>
      <c r="G78" s="10"/>
      <c r="H78" s="10"/>
      <c r="I78" s="10"/>
      <c r="J78" s="18"/>
      <c r="K78" s="10">
        <v>47</v>
      </c>
      <c r="L78" s="19"/>
    </row>
    <row r="79" spans="1:12" ht="18.75" customHeight="1">
      <c r="A79" s="11" t="s">
        <v>2034</v>
      </c>
      <c r="B79" s="10">
        <v>202</v>
      </c>
      <c r="C79" s="10">
        <v>202</v>
      </c>
      <c r="D79" s="10"/>
      <c r="E79" s="10"/>
      <c r="F79" s="10"/>
      <c r="G79" s="10"/>
      <c r="H79" s="10"/>
      <c r="I79" s="10"/>
      <c r="J79" s="18"/>
      <c r="K79" s="10">
        <v>202</v>
      </c>
      <c r="L79" s="19"/>
    </row>
    <row r="80" spans="1:12" ht="18.75" customHeight="1">
      <c r="A80" s="11" t="s">
        <v>2035</v>
      </c>
      <c r="B80" s="10">
        <v>940.34</v>
      </c>
      <c r="C80" s="10">
        <v>877.22</v>
      </c>
      <c r="D80" s="10">
        <v>33.119999999999997</v>
      </c>
      <c r="E80" s="10"/>
      <c r="F80" s="10"/>
      <c r="G80" s="10"/>
      <c r="H80" s="10"/>
      <c r="I80" s="10">
        <v>30</v>
      </c>
      <c r="J80" s="18"/>
      <c r="K80" s="10">
        <v>790.31</v>
      </c>
      <c r="L80" s="19"/>
    </row>
    <row r="81" spans="1:12" ht="18.75" customHeight="1">
      <c r="A81" s="11" t="s">
        <v>2036</v>
      </c>
      <c r="B81" s="10">
        <v>380.63</v>
      </c>
      <c r="C81" s="10">
        <v>354.52</v>
      </c>
      <c r="D81" s="10">
        <v>21</v>
      </c>
      <c r="E81" s="10"/>
      <c r="F81" s="10"/>
      <c r="G81" s="10"/>
      <c r="H81" s="10"/>
      <c r="I81" s="10">
        <v>5.1100000000000003</v>
      </c>
      <c r="J81" s="18"/>
      <c r="K81" s="10">
        <v>310.88</v>
      </c>
      <c r="L81" s="19"/>
    </row>
    <row r="82" spans="1:12" ht="18.75" customHeight="1">
      <c r="A82" s="11" t="s">
        <v>2037</v>
      </c>
      <c r="B82" s="10">
        <v>1029.93</v>
      </c>
      <c r="C82" s="10">
        <v>961.46</v>
      </c>
      <c r="D82" s="10">
        <v>68.47</v>
      </c>
      <c r="E82" s="10"/>
      <c r="F82" s="10"/>
      <c r="G82" s="10"/>
      <c r="H82" s="10"/>
      <c r="I82" s="10"/>
      <c r="J82" s="18"/>
      <c r="K82" s="10">
        <v>774.33</v>
      </c>
      <c r="L82" s="19"/>
    </row>
    <row r="83" spans="1:12" ht="18.75" customHeight="1">
      <c r="A83" s="11" t="s">
        <v>2038</v>
      </c>
      <c r="B83" s="10">
        <v>385.41</v>
      </c>
      <c r="C83" s="10">
        <v>359.16</v>
      </c>
      <c r="D83" s="10">
        <v>26.25</v>
      </c>
      <c r="E83" s="10"/>
      <c r="F83" s="10"/>
      <c r="G83" s="10"/>
      <c r="H83" s="10"/>
      <c r="I83" s="10"/>
      <c r="J83" s="18"/>
      <c r="K83" s="10">
        <v>320.79000000000002</v>
      </c>
      <c r="L83" s="19"/>
    </row>
    <row r="84" spans="1:12" ht="18.75" customHeight="1">
      <c r="A84" s="11" t="s">
        <v>2039</v>
      </c>
      <c r="B84" s="10">
        <v>566.9</v>
      </c>
      <c r="C84" s="10">
        <v>531.24</v>
      </c>
      <c r="D84" s="10">
        <v>35.659999999999997</v>
      </c>
      <c r="E84" s="10"/>
      <c r="F84" s="10"/>
      <c r="G84" s="10"/>
      <c r="H84" s="10"/>
      <c r="I84" s="10"/>
      <c r="J84" s="18"/>
      <c r="K84" s="10">
        <v>459.04</v>
      </c>
      <c r="L84" s="19"/>
    </row>
    <row r="85" spans="1:12" ht="18.75" customHeight="1">
      <c r="A85" s="11" t="s">
        <v>2040</v>
      </c>
      <c r="B85" s="10">
        <v>432.84</v>
      </c>
      <c r="C85" s="10">
        <v>400.8</v>
      </c>
      <c r="D85" s="10">
        <v>32.04</v>
      </c>
      <c r="E85" s="10"/>
      <c r="F85" s="10"/>
      <c r="G85" s="10"/>
      <c r="H85" s="10"/>
      <c r="I85" s="10"/>
      <c r="J85" s="18"/>
      <c r="K85" s="10">
        <v>357.86</v>
      </c>
      <c r="L85" s="19"/>
    </row>
    <row r="86" spans="1:12" ht="18.75" customHeight="1">
      <c r="A86" s="11" t="s">
        <v>2041</v>
      </c>
      <c r="B86" s="10">
        <v>297.42</v>
      </c>
      <c r="C86" s="10">
        <v>286.33999999999997</v>
      </c>
      <c r="D86" s="10"/>
      <c r="E86" s="10"/>
      <c r="F86" s="10"/>
      <c r="G86" s="10"/>
      <c r="H86" s="10"/>
      <c r="I86" s="10">
        <v>11.08</v>
      </c>
      <c r="J86" s="18"/>
      <c r="K86" s="10">
        <v>284.93</v>
      </c>
      <c r="L86" s="19"/>
    </row>
    <row r="87" spans="1:12" ht="18.75" customHeight="1">
      <c r="A87" s="11" t="s">
        <v>2042</v>
      </c>
      <c r="B87" s="10">
        <v>350.71</v>
      </c>
      <c r="C87" s="10">
        <v>275.56</v>
      </c>
      <c r="D87" s="10">
        <v>63.97</v>
      </c>
      <c r="E87" s="10"/>
      <c r="F87" s="10"/>
      <c r="G87" s="10"/>
      <c r="H87" s="10"/>
      <c r="I87" s="10">
        <v>11.18</v>
      </c>
      <c r="J87" s="18"/>
      <c r="K87" s="10">
        <v>272.67</v>
      </c>
      <c r="L87" s="19"/>
    </row>
    <row r="88" spans="1:12" ht="23.1" customHeight="1">
      <c r="A88" s="11" t="s">
        <v>2043</v>
      </c>
      <c r="B88" s="10">
        <v>155.4</v>
      </c>
      <c r="C88" s="10">
        <v>135.4</v>
      </c>
      <c r="D88" s="10">
        <v>20</v>
      </c>
      <c r="E88" s="10"/>
      <c r="F88" s="10"/>
      <c r="G88" s="10"/>
      <c r="H88" s="10"/>
      <c r="I88" s="10"/>
      <c r="J88" s="18"/>
      <c r="K88" s="10">
        <v>79.900000000000006</v>
      </c>
      <c r="L88" s="19"/>
    </row>
    <row r="89" spans="1:12" ht="18.75" customHeight="1">
      <c r="A89" s="11" t="s">
        <v>2044</v>
      </c>
      <c r="B89" s="10">
        <v>40</v>
      </c>
      <c r="C89" s="10">
        <v>40</v>
      </c>
      <c r="D89" s="10"/>
      <c r="E89" s="10"/>
      <c r="F89" s="10"/>
      <c r="G89" s="10"/>
      <c r="H89" s="10"/>
      <c r="I89" s="10"/>
      <c r="J89" s="18"/>
      <c r="K89" s="10">
        <v>30</v>
      </c>
      <c r="L89" s="19"/>
    </row>
    <row r="90" spans="1:12" ht="24" customHeight="1">
      <c r="A90" s="11" t="s">
        <v>2045</v>
      </c>
      <c r="B90" s="10">
        <v>32</v>
      </c>
      <c r="C90" s="10">
        <v>32</v>
      </c>
      <c r="D90" s="10"/>
      <c r="E90" s="10"/>
      <c r="F90" s="10"/>
      <c r="G90" s="10"/>
      <c r="H90" s="10"/>
      <c r="I90" s="10"/>
      <c r="J90" s="18"/>
      <c r="K90" s="10">
        <v>28</v>
      </c>
      <c r="L90" s="19"/>
    </row>
    <row r="91" spans="1:12" ht="18.75" customHeight="1">
      <c r="A91" s="11" t="s">
        <v>2046</v>
      </c>
      <c r="B91" s="10">
        <v>5</v>
      </c>
      <c r="C91" s="10">
        <v>5</v>
      </c>
      <c r="D91" s="10"/>
      <c r="E91" s="10"/>
      <c r="F91" s="10"/>
      <c r="G91" s="10"/>
      <c r="H91" s="10"/>
      <c r="I91" s="10"/>
      <c r="J91" s="18"/>
      <c r="K91" s="10">
        <v>5</v>
      </c>
      <c r="L91" s="19"/>
    </row>
    <row r="92" spans="1:12" ht="18.75" customHeight="1">
      <c r="A92" s="11" t="s">
        <v>2047</v>
      </c>
      <c r="B92" s="10">
        <v>25</v>
      </c>
      <c r="C92" s="10">
        <v>25</v>
      </c>
      <c r="D92" s="10"/>
      <c r="E92" s="10"/>
      <c r="F92" s="10"/>
      <c r="G92" s="10"/>
      <c r="H92" s="10"/>
      <c r="I92" s="10"/>
      <c r="J92" s="18"/>
      <c r="K92" s="10">
        <v>25</v>
      </c>
      <c r="L92" s="19"/>
    </row>
    <row r="93" spans="1:12" ht="18.75" customHeight="1">
      <c r="A93" s="11" t="s">
        <v>2048</v>
      </c>
      <c r="B93" s="10">
        <v>8</v>
      </c>
      <c r="C93" s="10">
        <v>8</v>
      </c>
      <c r="D93" s="10"/>
      <c r="E93" s="10"/>
      <c r="F93" s="10"/>
      <c r="G93" s="10"/>
      <c r="H93" s="10"/>
      <c r="I93" s="10"/>
      <c r="J93" s="18"/>
      <c r="K93" s="10">
        <v>6</v>
      </c>
      <c r="L93" s="19"/>
    </row>
    <row r="94" spans="1:12" ht="18.75" customHeight="1">
      <c r="A94" s="11" t="s">
        <v>2049</v>
      </c>
      <c r="B94" s="10">
        <v>10</v>
      </c>
      <c r="C94" s="10">
        <v>10</v>
      </c>
      <c r="D94" s="10"/>
      <c r="E94" s="10"/>
      <c r="F94" s="10"/>
      <c r="G94" s="10"/>
      <c r="H94" s="10"/>
      <c r="I94" s="10"/>
      <c r="J94" s="18"/>
      <c r="K94" s="10">
        <v>10</v>
      </c>
      <c r="L94" s="19"/>
    </row>
    <row r="95" spans="1:12" ht="27.95" customHeight="1">
      <c r="A95" s="11" t="s">
        <v>2050</v>
      </c>
      <c r="B95" s="10">
        <v>239</v>
      </c>
      <c r="C95" s="10">
        <v>239</v>
      </c>
      <c r="D95" s="10"/>
      <c r="E95" s="10"/>
      <c r="F95" s="10"/>
      <c r="G95" s="10"/>
      <c r="H95" s="10"/>
      <c r="I95" s="10"/>
      <c r="J95" s="18"/>
      <c r="K95" s="10">
        <v>239</v>
      </c>
      <c r="L95" s="19"/>
    </row>
    <row r="96" spans="1:12" ht="24.95" customHeight="1">
      <c r="A96" s="11" t="s">
        <v>2051</v>
      </c>
      <c r="B96" s="10">
        <v>8</v>
      </c>
      <c r="C96" s="10">
        <v>8</v>
      </c>
      <c r="D96" s="10"/>
      <c r="E96" s="10"/>
      <c r="F96" s="10"/>
      <c r="G96" s="10"/>
      <c r="H96" s="10"/>
      <c r="I96" s="10"/>
      <c r="J96" s="18"/>
      <c r="K96" s="10">
        <v>8</v>
      </c>
      <c r="L96" s="19"/>
    </row>
    <row r="97" spans="1:12" ht="18.75" customHeight="1">
      <c r="A97" s="11" t="s">
        <v>2052</v>
      </c>
      <c r="B97" s="10">
        <v>6</v>
      </c>
      <c r="C97" s="10">
        <v>6</v>
      </c>
      <c r="D97" s="10"/>
      <c r="E97" s="10"/>
      <c r="F97" s="10"/>
      <c r="G97" s="10"/>
      <c r="H97" s="10"/>
      <c r="I97" s="10"/>
      <c r="J97" s="18"/>
      <c r="K97" s="10">
        <v>6</v>
      </c>
      <c r="L97" s="19"/>
    </row>
    <row r="98" spans="1:12" ht="23.1" customHeight="1">
      <c r="A98" s="11" t="s">
        <v>2053</v>
      </c>
      <c r="B98" s="10">
        <v>14.6</v>
      </c>
      <c r="C98" s="10">
        <v>14.6</v>
      </c>
      <c r="D98" s="10"/>
      <c r="E98" s="10"/>
      <c r="F98" s="10"/>
      <c r="G98" s="10"/>
      <c r="H98" s="10"/>
      <c r="I98" s="10"/>
      <c r="J98" s="18"/>
      <c r="K98" s="10">
        <v>13.6</v>
      </c>
      <c r="L98" s="19" t="s">
        <v>2054</v>
      </c>
    </row>
    <row r="99" spans="1:12" ht="24.95" customHeight="1">
      <c r="A99" s="11" t="s">
        <v>2055</v>
      </c>
      <c r="B99" s="10">
        <v>10</v>
      </c>
      <c r="C99" s="10">
        <v>10</v>
      </c>
      <c r="D99" s="10"/>
      <c r="E99" s="10"/>
      <c r="F99" s="10"/>
      <c r="G99" s="10"/>
      <c r="H99" s="10"/>
      <c r="I99" s="10"/>
      <c r="J99" s="18"/>
      <c r="K99" s="10">
        <v>10</v>
      </c>
      <c r="L99" s="19"/>
    </row>
    <row r="100" spans="1:12" ht="24" customHeight="1">
      <c r="A100" s="11" t="s">
        <v>2056</v>
      </c>
      <c r="B100" s="10">
        <v>7045.43</v>
      </c>
      <c r="C100" s="10">
        <v>6515.43</v>
      </c>
      <c r="D100" s="10">
        <v>530</v>
      </c>
      <c r="E100" s="10"/>
      <c r="F100" s="10"/>
      <c r="G100" s="10"/>
      <c r="H100" s="10"/>
      <c r="I100" s="10"/>
      <c r="J100" s="18"/>
      <c r="K100" s="10">
        <v>4182.38</v>
      </c>
      <c r="L100" s="19"/>
    </row>
    <row r="101" spans="1:12" ht="24" customHeight="1">
      <c r="A101" s="11" t="s">
        <v>2057</v>
      </c>
      <c r="B101" s="10">
        <v>80</v>
      </c>
      <c r="C101" s="10"/>
      <c r="D101" s="10">
        <v>80</v>
      </c>
      <c r="E101" s="10"/>
      <c r="F101" s="10"/>
      <c r="G101" s="10"/>
      <c r="H101" s="10"/>
      <c r="I101" s="10"/>
      <c r="J101" s="18"/>
      <c r="K101" s="10"/>
      <c r="L101" s="19"/>
    </row>
    <row r="102" spans="1:12" ht="18.75" customHeight="1">
      <c r="A102" s="11" t="s">
        <v>2058</v>
      </c>
      <c r="B102" s="10">
        <v>60.16</v>
      </c>
      <c r="C102" s="10">
        <v>60.16</v>
      </c>
      <c r="D102" s="10"/>
      <c r="E102" s="10"/>
      <c r="F102" s="10"/>
      <c r="G102" s="10"/>
      <c r="H102" s="10"/>
      <c r="I102" s="10"/>
      <c r="J102" s="18"/>
      <c r="K102" s="10">
        <v>60.16</v>
      </c>
      <c r="L102" s="19"/>
    </row>
    <row r="103" spans="1:12" ht="18.75" customHeight="1">
      <c r="A103" s="11" t="s">
        <v>2059</v>
      </c>
      <c r="B103" s="10">
        <v>78.94</v>
      </c>
      <c r="C103" s="10">
        <v>78.94</v>
      </c>
      <c r="D103" s="10"/>
      <c r="E103" s="10"/>
      <c r="F103" s="10"/>
      <c r="G103" s="10"/>
      <c r="H103" s="10"/>
      <c r="I103" s="10"/>
      <c r="J103" s="18"/>
      <c r="K103" s="10">
        <v>78.94</v>
      </c>
      <c r="L103" s="19"/>
    </row>
    <row r="104" spans="1:12" ht="18.75" customHeight="1">
      <c r="A104" s="11" t="s">
        <v>2060</v>
      </c>
      <c r="B104" s="10">
        <v>374.01</v>
      </c>
      <c r="C104" s="10">
        <v>374.01</v>
      </c>
      <c r="D104" s="10"/>
      <c r="E104" s="10"/>
      <c r="F104" s="10"/>
      <c r="G104" s="10"/>
      <c r="H104" s="10"/>
      <c r="I104" s="10"/>
      <c r="J104" s="18"/>
      <c r="K104" s="10">
        <v>340.01</v>
      </c>
      <c r="L104" s="19" t="s">
        <v>2061</v>
      </c>
    </row>
    <row r="105" spans="1:12" ht="18.75" customHeight="1">
      <c r="A105" s="11" t="s">
        <v>1467</v>
      </c>
      <c r="B105" s="10">
        <v>42</v>
      </c>
      <c r="C105" s="10">
        <v>42</v>
      </c>
      <c r="D105" s="10"/>
      <c r="E105" s="10"/>
      <c r="F105" s="10"/>
      <c r="G105" s="10"/>
      <c r="H105" s="10"/>
      <c r="I105" s="10"/>
      <c r="J105" s="18"/>
      <c r="K105" s="10"/>
      <c r="L105" s="19" t="s">
        <v>2061</v>
      </c>
    </row>
    <row r="106" spans="1:12" ht="18.75" customHeight="1">
      <c r="A106" s="11" t="s">
        <v>2062</v>
      </c>
      <c r="B106" s="10">
        <v>450</v>
      </c>
      <c r="C106" s="10"/>
      <c r="D106" s="10">
        <v>450</v>
      </c>
      <c r="E106" s="10"/>
      <c r="F106" s="10"/>
      <c r="G106" s="10"/>
      <c r="H106" s="10"/>
      <c r="I106" s="10"/>
      <c r="J106" s="18"/>
      <c r="K106" s="10"/>
      <c r="L106" s="19"/>
    </row>
    <row r="107" spans="1:12" ht="18.75" customHeight="1">
      <c r="A107" s="11" t="s">
        <v>2063</v>
      </c>
      <c r="B107" s="10">
        <v>392.63</v>
      </c>
      <c r="C107" s="10">
        <v>392.63</v>
      </c>
      <c r="D107" s="10"/>
      <c r="E107" s="10"/>
      <c r="F107" s="10"/>
      <c r="G107" s="10"/>
      <c r="H107" s="10"/>
      <c r="I107" s="10"/>
      <c r="J107" s="18"/>
      <c r="K107" s="10">
        <v>274.5</v>
      </c>
      <c r="L107" s="19" t="s">
        <v>2061</v>
      </c>
    </row>
    <row r="108" spans="1:12" ht="18.75" customHeight="1">
      <c r="A108" s="11" t="s">
        <v>2064</v>
      </c>
      <c r="B108" s="10">
        <v>1600</v>
      </c>
      <c r="C108" s="10">
        <v>1600</v>
      </c>
      <c r="D108" s="10"/>
      <c r="E108" s="10"/>
      <c r="F108" s="10"/>
      <c r="G108" s="10"/>
      <c r="H108" s="10"/>
      <c r="I108" s="10"/>
      <c r="J108" s="18"/>
      <c r="K108" s="10"/>
      <c r="L108" s="19" t="s">
        <v>2061</v>
      </c>
    </row>
    <row r="109" spans="1:12" ht="18.75" customHeight="1">
      <c r="A109" s="11" t="s">
        <v>2065</v>
      </c>
      <c r="B109" s="10">
        <v>208.67</v>
      </c>
      <c r="C109" s="10">
        <v>208.67</v>
      </c>
      <c r="D109" s="10"/>
      <c r="E109" s="10"/>
      <c r="F109" s="10"/>
      <c r="G109" s="10"/>
      <c r="H109" s="10"/>
      <c r="I109" s="10"/>
      <c r="J109" s="18"/>
      <c r="K109" s="10">
        <v>237.31</v>
      </c>
      <c r="L109" s="19" t="s">
        <v>2066</v>
      </c>
    </row>
    <row r="110" spans="1:12" ht="18.75" customHeight="1">
      <c r="A110" s="11" t="s">
        <v>2067</v>
      </c>
      <c r="B110" s="10">
        <v>1860.1</v>
      </c>
      <c r="C110" s="10">
        <v>1860.1</v>
      </c>
      <c r="D110" s="10"/>
      <c r="E110" s="10"/>
      <c r="F110" s="10"/>
      <c r="G110" s="10"/>
      <c r="H110" s="10"/>
      <c r="I110" s="10"/>
      <c r="J110" s="18"/>
      <c r="K110" s="10">
        <v>1653.27</v>
      </c>
      <c r="L110" s="19" t="s">
        <v>2061</v>
      </c>
    </row>
    <row r="111" spans="1:12" ht="18.75" customHeight="1">
      <c r="A111" s="11" t="s">
        <v>2068</v>
      </c>
      <c r="B111" s="10">
        <v>701.29</v>
      </c>
      <c r="C111" s="10">
        <v>701.29</v>
      </c>
      <c r="D111" s="10"/>
      <c r="E111" s="10"/>
      <c r="F111" s="10"/>
      <c r="G111" s="10"/>
      <c r="H111" s="10"/>
      <c r="I111" s="10"/>
      <c r="J111" s="18"/>
      <c r="K111" s="10">
        <v>638.38</v>
      </c>
      <c r="L111" s="19" t="s">
        <v>2061</v>
      </c>
    </row>
    <row r="112" spans="1:12" ht="26.1" customHeight="1">
      <c r="A112" s="11" t="s">
        <v>2069</v>
      </c>
      <c r="B112" s="10">
        <v>421.63</v>
      </c>
      <c r="C112" s="10">
        <v>421.63</v>
      </c>
      <c r="D112" s="10"/>
      <c r="E112" s="10"/>
      <c r="F112" s="10"/>
      <c r="G112" s="10"/>
      <c r="H112" s="10"/>
      <c r="I112" s="10"/>
      <c r="J112" s="18"/>
      <c r="K112" s="10">
        <v>416.81</v>
      </c>
      <c r="L112" s="19" t="s">
        <v>2070</v>
      </c>
    </row>
    <row r="113" spans="1:12" ht="18.75" customHeight="1">
      <c r="A113" s="11" t="s">
        <v>2071</v>
      </c>
      <c r="B113" s="10">
        <v>483</v>
      </c>
      <c r="C113" s="10">
        <v>483</v>
      </c>
      <c r="D113" s="10"/>
      <c r="E113" s="10"/>
      <c r="F113" s="10"/>
      <c r="G113" s="10"/>
      <c r="H113" s="10"/>
      <c r="I113" s="10"/>
      <c r="J113" s="18"/>
      <c r="K113" s="10">
        <v>483</v>
      </c>
      <c r="L113" s="19"/>
    </row>
    <row r="114" spans="1:12" ht="18.75" customHeight="1">
      <c r="A114" s="11" t="s">
        <v>2072</v>
      </c>
      <c r="B114" s="10">
        <v>42</v>
      </c>
      <c r="C114" s="10">
        <v>42</v>
      </c>
      <c r="D114" s="10"/>
      <c r="E114" s="10"/>
      <c r="F114" s="10"/>
      <c r="G114" s="10"/>
      <c r="H114" s="10"/>
      <c r="I114" s="10"/>
      <c r="J114" s="18"/>
      <c r="K114" s="10"/>
      <c r="L114" s="19" t="s">
        <v>2061</v>
      </c>
    </row>
    <row r="115" spans="1:12" ht="18.75" customHeight="1">
      <c r="A115" s="11" t="s">
        <v>2073</v>
      </c>
      <c r="B115" s="10">
        <v>251</v>
      </c>
      <c r="C115" s="10">
        <v>251</v>
      </c>
      <c r="D115" s="10"/>
      <c r="E115" s="10"/>
      <c r="F115" s="10"/>
      <c r="G115" s="10"/>
      <c r="H115" s="10"/>
      <c r="I115" s="10"/>
      <c r="J115" s="18"/>
      <c r="K115" s="10"/>
      <c r="L115" s="19" t="s">
        <v>2061</v>
      </c>
    </row>
    <row r="116" spans="1:12" ht="18.75" customHeight="1">
      <c r="A116" s="11" t="s">
        <v>2074</v>
      </c>
      <c r="B116" s="10">
        <v>58476.88</v>
      </c>
      <c r="C116" s="10">
        <v>32393.89</v>
      </c>
      <c r="D116" s="10">
        <v>5241.8500000000004</v>
      </c>
      <c r="E116" s="10">
        <v>20841.14</v>
      </c>
      <c r="F116" s="10"/>
      <c r="G116" s="10"/>
      <c r="H116" s="10"/>
      <c r="I116" s="10"/>
      <c r="J116" s="18"/>
      <c r="K116" s="10">
        <v>21035.47</v>
      </c>
      <c r="L116" s="19"/>
    </row>
    <row r="117" spans="1:12" ht="18.75" customHeight="1">
      <c r="A117" s="11" t="s">
        <v>2075</v>
      </c>
      <c r="B117" s="10">
        <v>900</v>
      </c>
      <c r="C117" s="10">
        <v>900</v>
      </c>
      <c r="D117" s="10"/>
      <c r="E117" s="10"/>
      <c r="F117" s="10"/>
      <c r="G117" s="10"/>
      <c r="H117" s="10"/>
      <c r="I117" s="10"/>
      <c r="J117" s="18"/>
      <c r="K117" s="10">
        <v>450</v>
      </c>
      <c r="L117" s="19" t="s">
        <v>2076</v>
      </c>
    </row>
    <row r="118" spans="1:12" ht="18.75" customHeight="1">
      <c r="A118" s="11" t="s">
        <v>2077</v>
      </c>
      <c r="B118" s="10">
        <v>600</v>
      </c>
      <c r="C118" s="10">
        <v>600</v>
      </c>
      <c r="D118" s="10"/>
      <c r="E118" s="10"/>
      <c r="F118" s="10"/>
      <c r="G118" s="10"/>
      <c r="H118" s="10"/>
      <c r="I118" s="10"/>
      <c r="J118" s="18"/>
      <c r="K118" s="10">
        <v>300</v>
      </c>
      <c r="L118" s="19" t="s">
        <v>2078</v>
      </c>
    </row>
    <row r="119" spans="1:12" ht="18.75" customHeight="1">
      <c r="A119" s="11" t="s">
        <v>2079</v>
      </c>
      <c r="B119" s="10">
        <v>200</v>
      </c>
      <c r="C119" s="10">
        <v>200</v>
      </c>
      <c r="D119" s="10"/>
      <c r="E119" s="10"/>
      <c r="F119" s="10"/>
      <c r="G119" s="10"/>
      <c r="H119" s="10"/>
      <c r="I119" s="10"/>
      <c r="J119" s="18"/>
      <c r="K119" s="10">
        <v>200</v>
      </c>
      <c r="L119" s="19"/>
    </row>
    <row r="120" spans="1:12" ht="24.95" customHeight="1">
      <c r="A120" s="11" t="s">
        <v>2080</v>
      </c>
      <c r="B120" s="10">
        <v>143</v>
      </c>
      <c r="C120" s="10">
        <v>143</v>
      </c>
      <c r="D120" s="10"/>
      <c r="E120" s="10"/>
      <c r="F120" s="10"/>
      <c r="G120" s="10"/>
      <c r="H120" s="10"/>
      <c r="I120" s="10"/>
      <c r="J120" s="18"/>
      <c r="K120" s="10">
        <v>87</v>
      </c>
      <c r="L120" s="19" t="s">
        <v>2081</v>
      </c>
    </row>
    <row r="121" spans="1:12" ht="18.75" customHeight="1">
      <c r="A121" s="11" t="s">
        <v>2082</v>
      </c>
      <c r="B121" s="10">
        <v>300</v>
      </c>
      <c r="C121" s="10">
        <v>300</v>
      </c>
      <c r="D121" s="10"/>
      <c r="E121" s="10"/>
      <c r="F121" s="10"/>
      <c r="G121" s="10"/>
      <c r="H121" s="10"/>
      <c r="I121" s="10"/>
      <c r="J121" s="18"/>
      <c r="K121" s="10"/>
      <c r="L121" s="19" t="s">
        <v>2061</v>
      </c>
    </row>
    <row r="122" spans="1:12" ht="45" customHeight="1">
      <c r="A122" s="11" t="s">
        <v>2083</v>
      </c>
      <c r="B122" s="10">
        <v>12000</v>
      </c>
      <c r="C122" s="10">
        <v>12000</v>
      </c>
      <c r="D122" s="10"/>
      <c r="E122" s="10"/>
      <c r="F122" s="10"/>
      <c r="G122" s="10"/>
      <c r="H122" s="10"/>
      <c r="I122" s="10"/>
      <c r="J122" s="18"/>
      <c r="K122" s="10">
        <v>3688.84</v>
      </c>
      <c r="L122" s="19" t="s">
        <v>2084</v>
      </c>
    </row>
    <row r="123" spans="1:12" ht="18.75" customHeight="1">
      <c r="A123" s="11" t="s">
        <v>2085</v>
      </c>
      <c r="B123" s="10">
        <v>11.5</v>
      </c>
      <c r="C123" s="10">
        <v>11.5</v>
      </c>
      <c r="D123" s="10"/>
      <c r="E123" s="10"/>
      <c r="F123" s="10"/>
      <c r="G123" s="10"/>
      <c r="H123" s="10"/>
      <c r="I123" s="10"/>
      <c r="J123" s="18"/>
      <c r="K123" s="10">
        <v>11.5</v>
      </c>
      <c r="L123" s="19"/>
    </row>
    <row r="124" spans="1:12" ht="18.75" customHeight="1">
      <c r="A124" s="11" t="s">
        <v>2086</v>
      </c>
      <c r="B124" s="10">
        <v>41.4</v>
      </c>
      <c r="C124" s="10">
        <v>41.4</v>
      </c>
      <c r="D124" s="10"/>
      <c r="E124" s="10"/>
      <c r="F124" s="10"/>
      <c r="G124" s="10"/>
      <c r="H124" s="10"/>
      <c r="I124" s="10"/>
      <c r="J124" s="18"/>
      <c r="K124" s="10">
        <v>36</v>
      </c>
      <c r="L124" s="19" t="s">
        <v>2087</v>
      </c>
    </row>
    <row r="125" spans="1:12" ht="18.75" customHeight="1">
      <c r="A125" s="11" t="s">
        <v>2088</v>
      </c>
      <c r="B125" s="10">
        <v>300</v>
      </c>
      <c r="C125" s="10">
        <v>300</v>
      </c>
      <c r="D125" s="10"/>
      <c r="E125" s="10"/>
      <c r="F125" s="10"/>
      <c r="G125" s="10"/>
      <c r="H125" s="10"/>
      <c r="I125" s="10"/>
      <c r="J125" s="18"/>
      <c r="K125" s="10">
        <v>200</v>
      </c>
      <c r="L125" s="19" t="s">
        <v>2089</v>
      </c>
    </row>
    <row r="126" spans="1:12" ht="18.75" customHeight="1">
      <c r="A126" s="11" t="s">
        <v>2090</v>
      </c>
      <c r="B126" s="10">
        <v>100</v>
      </c>
      <c r="C126" s="10">
        <v>100</v>
      </c>
      <c r="D126" s="10"/>
      <c r="E126" s="10"/>
      <c r="F126" s="10"/>
      <c r="G126" s="10"/>
      <c r="H126" s="10"/>
      <c r="I126" s="10"/>
      <c r="J126" s="18"/>
      <c r="K126" s="10">
        <v>100</v>
      </c>
      <c r="L126" s="19"/>
    </row>
    <row r="127" spans="1:12" ht="18.75" customHeight="1">
      <c r="A127" s="11" t="s">
        <v>2091</v>
      </c>
      <c r="B127" s="10">
        <v>200</v>
      </c>
      <c r="C127" s="10">
        <v>200</v>
      </c>
      <c r="D127" s="10"/>
      <c r="E127" s="10"/>
      <c r="F127" s="10"/>
      <c r="G127" s="10"/>
      <c r="H127" s="10"/>
      <c r="I127" s="10"/>
      <c r="J127" s="18"/>
      <c r="K127" s="10">
        <v>200</v>
      </c>
      <c r="L127" s="19"/>
    </row>
  </sheetData>
  <mergeCells count="14">
    <mergeCell ref="I5:I6"/>
    <mergeCell ref="J5:J6"/>
    <mergeCell ref="K4:K6"/>
    <mergeCell ref="L4:L6"/>
    <mergeCell ref="A1:L1"/>
    <mergeCell ref="A3:L3"/>
    <mergeCell ref="C4:J4"/>
    <mergeCell ref="C5:D5"/>
    <mergeCell ref="A4:A6"/>
    <mergeCell ref="B4:B6"/>
    <mergeCell ref="E5:E6"/>
    <mergeCell ref="F5:F6"/>
    <mergeCell ref="G5:G6"/>
    <mergeCell ref="H5:H6"/>
  </mergeCells>
  <phoneticPr fontId="3" type="noConversion"/>
  <pageMargins left="0.54" right="0.54" top="0.88" bottom="1" header="0.51" footer="0.51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8"/>
  <sheetViews>
    <sheetView showGridLines="0" showZeros="0" zoomScaleSheetLayoutView="100" workbookViewId="0">
      <selection activeCell="G16" sqref="G16"/>
    </sheetView>
  </sheetViews>
  <sheetFormatPr defaultColWidth="6.875" defaultRowHeight="12.75" customHeight="1"/>
  <cols>
    <col min="1" max="3" width="9.625" style="96" customWidth="1"/>
    <col min="4" max="4" width="29.375" style="96" customWidth="1"/>
    <col min="5" max="5" width="13.375" style="96" customWidth="1"/>
    <col min="6" max="246" width="6.875" style="96" customWidth="1"/>
    <col min="247" max="16384" width="6.875" style="96"/>
  </cols>
  <sheetData>
    <row r="1" spans="1:5" ht="27" customHeight="1">
      <c r="A1" s="243" t="s">
        <v>2094</v>
      </c>
      <c r="B1" s="219"/>
      <c r="C1" s="219"/>
      <c r="D1" s="219"/>
      <c r="E1" s="219"/>
    </row>
    <row r="2" spans="1:5" ht="24.75" customHeight="1">
      <c r="A2" s="276" t="s">
        <v>1145</v>
      </c>
      <c r="B2" s="276"/>
      <c r="C2" s="276"/>
      <c r="D2" s="276"/>
      <c r="E2" s="276"/>
    </row>
    <row r="3" spans="1:5" ht="24.75" customHeight="1">
      <c r="A3" s="219"/>
      <c r="B3" s="219"/>
      <c r="C3" s="219"/>
      <c r="D3" s="219"/>
      <c r="E3" s="222" t="s">
        <v>2106</v>
      </c>
    </row>
    <row r="4" spans="1:5" ht="19.5" customHeight="1">
      <c r="A4" s="277" t="s">
        <v>1146</v>
      </c>
      <c r="B4" s="277" t="s">
        <v>1147</v>
      </c>
      <c r="C4" s="277" t="s">
        <v>1148</v>
      </c>
      <c r="D4" s="277" t="s">
        <v>1149</v>
      </c>
      <c r="E4" s="277" t="s">
        <v>1150</v>
      </c>
    </row>
    <row r="5" spans="1:5" ht="39.950000000000003" customHeight="1">
      <c r="A5" s="277"/>
      <c r="B5" s="277"/>
      <c r="C5" s="277"/>
      <c r="D5" s="277"/>
      <c r="E5" s="277"/>
    </row>
    <row r="6" spans="1:5" s="99" customFormat="1" ht="18.95" customHeight="1">
      <c r="A6" s="230"/>
      <c r="B6" s="230"/>
      <c r="C6" s="230"/>
      <c r="D6" s="231" t="s">
        <v>1150</v>
      </c>
      <c r="E6" s="232">
        <v>134274.97</v>
      </c>
    </row>
    <row r="7" spans="1:5" ht="18.95" customHeight="1">
      <c r="A7" s="230" t="s">
        <v>1151</v>
      </c>
      <c r="B7" s="230"/>
      <c r="C7" s="230"/>
      <c r="D7" s="233" t="s">
        <v>1152</v>
      </c>
      <c r="E7" s="234">
        <v>20733.11</v>
      </c>
    </row>
    <row r="8" spans="1:5" ht="18.95" customHeight="1">
      <c r="A8" s="230"/>
      <c r="B8" s="230" t="s">
        <v>1153</v>
      </c>
      <c r="C8" s="230"/>
      <c r="D8" s="233" t="s">
        <v>1154</v>
      </c>
      <c r="E8" s="234">
        <v>691.83</v>
      </c>
    </row>
    <row r="9" spans="1:5" ht="18.95" customHeight="1">
      <c r="A9" s="230" t="s">
        <v>1155</v>
      </c>
      <c r="B9" s="230" t="s">
        <v>1156</v>
      </c>
      <c r="C9" s="230" t="s">
        <v>1153</v>
      </c>
      <c r="D9" s="233" t="s">
        <v>1157</v>
      </c>
      <c r="E9" s="234">
        <v>481.57</v>
      </c>
    </row>
    <row r="10" spans="1:5" ht="18.95" customHeight="1">
      <c r="A10" s="230" t="s">
        <v>1155</v>
      </c>
      <c r="B10" s="230" t="s">
        <v>1156</v>
      </c>
      <c r="C10" s="230" t="s">
        <v>1158</v>
      </c>
      <c r="D10" s="233" t="s">
        <v>1159</v>
      </c>
      <c r="E10" s="234">
        <v>86.46</v>
      </c>
    </row>
    <row r="11" spans="1:5" ht="18.95" customHeight="1">
      <c r="A11" s="230" t="s">
        <v>1155</v>
      </c>
      <c r="B11" s="230" t="s">
        <v>1156</v>
      </c>
      <c r="C11" s="230" t="s">
        <v>1160</v>
      </c>
      <c r="D11" s="233" t="s">
        <v>1161</v>
      </c>
      <c r="E11" s="234">
        <v>12</v>
      </c>
    </row>
    <row r="12" spans="1:5" ht="18.95" customHeight="1">
      <c r="A12" s="230" t="s">
        <v>1155</v>
      </c>
      <c r="B12" s="230" t="s">
        <v>1156</v>
      </c>
      <c r="C12" s="230" t="s">
        <v>1162</v>
      </c>
      <c r="D12" s="233" t="s">
        <v>1163</v>
      </c>
      <c r="E12" s="234">
        <v>26</v>
      </c>
    </row>
    <row r="13" spans="1:5" ht="18.95" customHeight="1">
      <c r="A13" s="230" t="s">
        <v>1155</v>
      </c>
      <c r="B13" s="230" t="s">
        <v>1156</v>
      </c>
      <c r="C13" s="230" t="s">
        <v>1164</v>
      </c>
      <c r="D13" s="233" t="s">
        <v>1165</v>
      </c>
      <c r="E13" s="234">
        <v>60</v>
      </c>
    </row>
    <row r="14" spans="1:5" ht="18.95" customHeight="1">
      <c r="A14" s="230" t="s">
        <v>1155</v>
      </c>
      <c r="B14" s="230" t="s">
        <v>1156</v>
      </c>
      <c r="C14" s="230" t="s">
        <v>1166</v>
      </c>
      <c r="D14" s="233" t="s">
        <v>1167</v>
      </c>
      <c r="E14" s="234">
        <v>2</v>
      </c>
    </row>
    <row r="15" spans="1:5" ht="18.95" customHeight="1">
      <c r="A15" s="230" t="s">
        <v>1155</v>
      </c>
      <c r="B15" s="230" t="s">
        <v>1156</v>
      </c>
      <c r="C15" s="230" t="s">
        <v>1168</v>
      </c>
      <c r="D15" s="233" t="s">
        <v>1169</v>
      </c>
      <c r="E15" s="234">
        <v>23.8</v>
      </c>
    </row>
    <row r="16" spans="1:5" ht="18.95" customHeight="1">
      <c r="A16" s="230"/>
      <c r="B16" s="230" t="s">
        <v>1158</v>
      </c>
      <c r="C16" s="230"/>
      <c r="D16" s="233" t="s">
        <v>1170</v>
      </c>
      <c r="E16" s="234">
        <v>478.52</v>
      </c>
    </row>
    <row r="17" spans="1:5" ht="18.95" customHeight="1">
      <c r="A17" s="230" t="s">
        <v>1155</v>
      </c>
      <c r="B17" s="230" t="s">
        <v>1171</v>
      </c>
      <c r="C17" s="230" t="s">
        <v>1153</v>
      </c>
      <c r="D17" s="233" t="s">
        <v>1172</v>
      </c>
      <c r="E17" s="234">
        <v>284.48</v>
      </c>
    </row>
    <row r="18" spans="1:5" ht="18.95" customHeight="1">
      <c r="A18" s="230" t="s">
        <v>1155</v>
      </c>
      <c r="B18" s="230" t="s">
        <v>1171</v>
      </c>
      <c r="C18" s="230" t="s">
        <v>1158</v>
      </c>
      <c r="D18" s="233" t="s">
        <v>1173</v>
      </c>
      <c r="E18" s="234">
        <v>35.9</v>
      </c>
    </row>
    <row r="19" spans="1:5" ht="18.95" customHeight="1">
      <c r="A19" s="230" t="s">
        <v>1155</v>
      </c>
      <c r="B19" s="230" t="s">
        <v>1171</v>
      </c>
      <c r="C19" s="230" t="s">
        <v>1174</v>
      </c>
      <c r="D19" s="233" t="s">
        <v>1175</v>
      </c>
      <c r="E19" s="234">
        <v>51.5</v>
      </c>
    </row>
    <row r="20" spans="1:5" ht="18.95" customHeight="1">
      <c r="A20" s="230" t="s">
        <v>1155</v>
      </c>
      <c r="B20" s="230" t="s">
        <v>1171</v>
      </c>
      <c r="C20" s="230" t="s">
        <v>1160</v>
      </c>
      <c r="D20" s="233" t="s">
        <v>1176</v>
      </c>
      <c r="E20" s="234">
        <v>65</v>
      </c>
    </row>
    <row r="21" spans="1:5" ht="18.95" customHeight="1">
      <c r="A21" s="230" t="s">
        <v>1155</v>
      </c>
      <c r="B21" s="230" t="s">
        <v>1171</v>
      </c>
      <c r="C21" s="230" t="s">
        <v>1177</v>
      </c>
      <c r="D21" s="233" t="s">
        <v>1178</v>
      </c>
      <c r="E21" s="234">
        <v>15.84</v>
      </c>
    </row>
    <row r="22" spans="1:5" ht="18.95" customHeight="1">
      <c r="A22" s="230" t="s">
        <v>1155</v>
      </c>
      <c r="B22" s="230" t="s">
        <v>1171</v>
      </c>
      <c r="C22" s="230" t="s">
        <v>1168</v>
      </c>
      <c r="D22" s="233" t="s">
        <v>1179</v>
      </c>
      <c r="E22" s="234">
        <v>25.8</v>
      </c>
    </row>
    <row r="23" spans="1:5" ht="18.95" customHeight="1">
      <c r="A23" s="230"/>
      <c r="B23" s="230" t="s">
        <v>1174</v>
      </c>
      <c r="C23" s="230"/>
      <c r="D23" s="233" t="s">
        <v>1180</v>
      </c>
      <c r="E23" s="234">
        <v>5824.1</v>
      </c>
    </row>
    <row r="24" spans="1:5" ht="21" customHeight="1">
      <c r="A24" s="230" t="s">
        <v>1155</v>
      </c>
      <c r="B24" s="230" t="s">
        <v>1181</v>
      </c>
      <c r="C24" s="230" t="s">
        <v>1153</v>
      </c>
      <c r="D24" s="233" t="s">
        <v>1182</v>
      </c>
      <c r="E24" s="234">
        <v>2577.46</v>
      </c>
    </row>
    <row r="25" spans="1:5" ht="21" customHeight="1">
      <c r="A25" s="230" t="s">
        <v>1155</v>
      </c>
      <c r="B25" s="230" t="s">
        <v>1181</v>
      </c>
      <c r="C25" s="230" t="s">
        <v>1158</v>
      </c>
      <c r="D25" s="233" t="s">
        <v>1183</v>
      </c>
      <c r="E25" s="234">
        <v>2429.2800000000002</v>
      </c>
    </row>
    <row r="26" spans="1:5" ht="24" customHeight="1">
      <c r="A26" s="230" t="s">
        <v>1155</v>
      </c>
      <c r="B26" s="230" t="s">
        <v>1181</v>
      </c>
      <c r="C26" s="230" t="s">
        <v>1174</v>
      </c>
      <c r="D26" s="233" t="s">
        <v>1184</v>
      </c>
      <c r="E26" s="234">
        <v>113.43</v>
      </c>
    </row>
    <row r="27" spans="1:5" ht="18.95" customHeight="1">
      <c r="A27" s="230" t="s">
        <v>1155</v>
      </c>
      <c r="B27" s="230" t="s">
        <v>1181</v>
      </c>
      <c r="C27" s="230" t="s">
        <v>1177</v>
      </c>
      <c r="D27" s="233" t="s">
        <v>1185</v>
      </c>
      <c r="E27" s="234">
        <v>115</v>
      </c>
    </row>
    <row r="28" spans="1:5" ht="18.95" customHeight="1">
      <c r="A28" s="230" t="s">
        <v>1155</v>
      </c>
      <c r="B28" s="230" t="s">
        <v>1181</v>
      </c>
      <c r="C28" s="230" t="s">
        <v>1186</v>
      </c>
      <c r="D28" s="233" t="s">
        <v>1187</v>
      </c>
      <c r="E28" s="234">
        <v>63.97</v>
      </c>
    </row>
    <row r="29" spans="1:5" ht="18.95" customHeight="1">
      <c r="A29" s="230" t="s">
        <v>1155</v>
      </c>
      <c r="B29" s="230" t="s">
        <v>1181</v>
      </c>
      <c r="C29" s="230" t="s">
        <v>1162</v>
      </c>
      <c r="D29" s="233" t="s">
        <v>1188</v>
      </c>
      <c r="E29" s="234">
        <v>28</v>
      </c>
    </row>
    <row r="30" spans="1:5" ht="18.95" customHeight="1">
      <c r="A30" s="230" t="s">
        <v>1155</v>
      </c>
      <c r="B30" s="230" t="s">
        <v>1181</v>
      </c>
      <c r="C30" s="230" t="s">
        <v>1164</v>
      </c>
      <c r="D30" s="233" t="s">
        <v>1189</v>
      </c>
      <c r="E30" s="234">
        <v>179.38</v>
      </c>
    </row>
    <row r="31" spans="1:5" ht="18.95" customHeight="1">
      <c r="A31" s="230" t="s">
        <v>1155</v>
      </c>
      <c r="B31" s="230" t="s">
        <v>1181</v>
      </c>
      <c r="C31" s="230" t="s">
        <v>1190</v>
      </c>
      <c r="D31" s="233" t="s">
        <v>1191</v>
      </c>
      <c r="E31" s="234">
        <v>127.08</v>
      </c>
    </row>
    <row r="32" spans="1:5" ht="18.95" customHeight="1">
      <c r="A32" s="230" t="s">
        <v>1155</v>
      </c>
      <c r="B32" s="230" t="s">
        <v>1181</v>
      </c>
      <c r="C32" s="230" t="s">
        <v>1168</v>
      </c>
      <c r="D32" s="233" t="s">
        <v>1192</v>
      </c>
      <c r="E32" s="234">
        <v>190.5</v>
      </c>
    </row>
    <row r="33" spans="1:5" ht="18.95" customHeight="1">
      <c r="A33" s="230"/>
      <c r="B33" s="230" t="s">
        <v>1160</v>
      </c>
      <c r="C33" s="230"/>
      <c r="D33" s="233" t="s">
        <v>1193</v>
      </c>
      <c r="E33" s="234">
        <v>293.14</v>
      </c>
    </row>
    <row r="34" spans="1:5" ht="18.95" customHeight="1">
      <c r="A34" s="230" t="s">
        <v>1155</v>
      </c>
      <c r="B34" s="230" t="s">
        <v>1194</v>
      </c>
      <c r="C34" s="230" t="s">
        <v>1153</v>
      </c>
      <c r="D34" s="233" t="s">
        <v>1195</v>
      </c>
      <c r="E34" s="234">
        <v>276.14</v>
      </c>
    </row>
    <row r="35" spans="1:5" ht="18.95" customHeight="1">
      <c r="A35" s="230" t="s">
        <v>1155</v>
      </c>
      <c r="B35" s="230" t="s">
        <v>1194</v>
      </c>
      <c r="C35" s="230" t="s">
        <v>1160</v>
      </c>
      <c r="D35" s="233" t="s">
        <v>1196</v>
      </c>
      <c r="E35" s="234">
        <v>14</v>
      </c>
    </row>
    <row r="36" spans="1:5" ht="18.95" customHeight="1">
      <c r="A36" s="230" t="s">
        <v>1155</v>
      </c>
      <c r="B36" s="230" t="s">
        <v>1194</v>
      </c>
      <c r="C36" s="230" t="s">
        <v>1164</v>
      </c>
      <c r="D36" s="233" t="s">
        <v>1197</v>
      </c>
      <c r="E36" s="234">
        <v>3</v>
      </c>
    </row>
    <row r="37" spans="1:5" ht="18.95" customHeight="1">
      <c r="A37" s="230"/>
      <c r="B37" s="230" t="s">
        <v>1177</v>
      </c>
      <c r="C37" s="230"/>
      <c r="D37" s="233" t="s">
        <v>1198</v>
      </c>
      <c r="E37" s="234">
        <v>206.07</v>
      </c>
    </row>
    <row r="38" spans="1:5" ht="18.95" customHeight="1">
      <c r="A38" s="230" t="s">
        <v>1155</v>
      </c>
      <c r="B38" s="230" t="s">
        <v>1199</v>
      </c>
      <c r="C38" s="230" t="s">
        <v>1153</v>
      </c>
      <c r="D38" s="233" t="s">
        <v>1200</v>
      </c>
      <c r="E38" s="234">
        <v>109.07</v>
      </c>
    </row>
    <row r="39" spans="1:5" ht="18.95" customHeight="1">
      <c r="A39" s="230" t="s">
        <v>1155</v>
      </c>
      <c r="B39" s="230" t="s">
        <v>1199</v>
      </c>
      <c r="C39" s="230" t="s">
        <v>1177</v>
      </c>
      <c r="D39" s="233" t="s">
        <v>1201</v>
      </c>
      <c r="E39" s="234">
        <v>14</v>
      </c>
    </row>
    <row r="40" spans="1:5" ht="18.95" customHeight="1">
      <c r="A40" s="230" t="s">
        <v>1155</v>
      </c>
      <c r="B40" s="230" t="s">
        <v>1199</v>
      </c>
      <c r="C40" s="230" t="s">
        <v>1162</v>
      </c>
      <c r="D40" s="233" t="s">
        <v>1202</v>
      </c>
      <c r="E40" s="234">
        <v>70</v>
      </c>
    </row>
    <row r="41" spans="1:5" ht="18.95" customHeight="1">
      <c r="A41" s="230" t="s">
        <v>1155</v>
      </c>
      <c r="B41" s="230" t="s">
        <v>1199</v>
      </c>
      <c r="C41" s="230" t="s">
        <v>1164</v>
      </c>
      <c r="D41" s="233" t="s">
        <v>1203</v>
      </c>
      <c r="E41" s="234">
        <v>13</v>
      </c>
    </row>
    <row r="42" spans="1:5" ht="18.95" customHeight="1">
      <c r="A42" s="230"/>
      <c r="B42" s="230" t="s">
        <v>1186</v>
      </c>
      <c r="C42" s="230"/>
      <c r="D42" s="233" t="s">
        <v>1204</v>
      </c>
      <c r="E42" s="234">
        <v>1489.45</v>
      </c>
    </row>
    <row r="43" spans="1:5" ht="18.95" customHeight="1">
      <c r="A43" s="230" t="s">
        <v>1155</v>
      </c>
      <c r="B43" s="230" t="s">
        <v>1205</v>
      </c>
      <c r="C43" s="230" t="s">
        <v>1153</v>
      </c>
      <c r="D43" s="233" t="s">
        <v>1206</v>
      </c>
      <c r="E43" s="234">
        <v>938.45</v>
      </c>
    </row>
    <row r="44" spans="1:5" ht="18.95" customHeight="1">
      <c r="A44" s="230" t="s">
        <v>1155</v>
      </c>
      <c r="B44" s="230" t="s">
        <v>1205</v>
      </c>
      <c r="C44" s="230" t="s">
        <v>1158</v>
      </c>
      <c r="D44" s="233" t="s">
        <v>1207</v>
      </c>
      <c r="E44" s="234">
        <v>118</v>
      </c>
    </row>
    <row r="45" spans="1:5" ht="18.95" customHeight="1">
      <c r="A45" s="230" t="s">
        <v>1155</v>
      </c>
      <c r="B45" s="230" t="s">
        <v>1205</v>
      </c>
      <c r="C45" s="230" t="s">
        <v>1160</v>
      </c>
      <c r="D45" s="233" t="s">
        <v>1208</v>
      </c>
      <c r="E45" s="234">
        <v>13</v>
      </c>
    </row>
    <row r="46" spans="1:5" ht="18.95" customHeight="1">
      <c r="A46" s="230" t="s">
        <v>1155</v>
      </c>
      <c r="B46" s="230" t="s">
        <v>1205</v>
      </c>
      <c r="C46" s="230" t="s">
        <v>1177</v>
      </c>
      <c r="D46" s="233" t="s">
        <v>1209</v>
      </c>
      <c r="E46" s="234">
        <v>10</v>
      </c>
    </row>
    <row r="47" spans="1:5" ht="18.95" customHeight="1">
      <c r="A47" s="230" t="s">
        <v>1155</v>
      </c>
      <c r="B47" s="230" t="s">
        <v>1205</v>
      </c>
      <c r="C47" s="230" t="s">
        <v>1186</v>
      </c>
      <c r="D47" s="233" t="s">
        <v>1210</v>
      </c>
      <c r="E47" s="234">
        <v>8</v>
      </c>
    </row>
    <row r="48" spans="1:5" ht="18.95" customHeight="1">
      <c r="A48" s="230" t="s">
        <v>1155</v>
      </c>
      <c r="B48" s="230" t="s">
        <v>1205</v>
      </c>
      <c r="C48" s="230" t="s">
        <v>1162</v>
      </c>
      <c r="D48" s="233" t="s">
        <v>1211</v>
      </c>
      <c r="E48" s="234">
        <v>85</v>
      </c>
    </row>
    <row r="49" spans="1:5" ht="18.95" customHeight="1">
      <c r="A49" s="230" t="s">
        <v>1155</v>
      </c>
      <c r="B49" s="230" t="s">
        <v>1205</v>
      </c>
      <c r="C49" s="230" t="s">
        <v>1164</v>
      </c>
      <c r="D49" s="233" t="s">
        <v>1212</v>
      </c>
      <c r="E49" s="234">
        <v>120</v>
      </c>
    </row>
    <row r="50" spans="1:5" ht="18.95" customHeight="1">
      <c r="A50" s="230" t="s">
        <v>1155</v>
      </c>
      <c r="B50" s="230" t="s">
        <v>1205</v>
      </c>
      <c r="C50" s="230" t="s">
        <v>1168</v>
      </c>
      <c r="D50" s="233" t="s">
        <v>1213</v>
      </c>
      <c r="E50" s="234">
        <v>197</v>
      </c>
    </row>
    <row r="51" spans="1:5" ht="18.95" customHeight="1">
      <c r="A51" s="230"/>
      <c r="B51" s="230" t="s">
        <v>1162</v>
      </c>
      <c r="C51" s="230"/>
      <c r="D51" s="233" t="s">
        <v>1214</v>
      </c>
      <c r="E51" s="234">
        <v>2880</v>
      </c>
    </row>
    <row r="52" spans="1:5" ht="18.95" customHeight="1">
      <c r="A52" s="230" t="s">
        <v>1155</v>
      </c>
      <c r="B52" s="230" t="s">
        <v>1215</v>
      </c>
      <c r="C52" s="230" t="s">
        <v>1160</v>
      </c>
      <c r="D52" s="233" t="s">
        <v>1216</v>
      </c>
      <c r="E52" s="234">
        <v>300</v>
      </c>
    </row>
    <row r="53" spans="1:5" ht="18.95" customHeight="1">
      <c r="A53" s="230" t="s">
        <v>1155</v>
      </c>
      <c r="B53" s="230" t="s">
        <v>1215</v>
      </c>
      <c r="C53" s="230" t="s">
        <v>1164</v>
      </c>
      <c r="D53" s="233" t="s">
        <v>1217</v>
      </c>
      <c r="E53" s="234">
        <v>10</v>
      </c>
    </row>
    <row r="54" spans="1:5" ht="18.95" customHeight="1">
      <c r="A54" s="230" t="s">
        <v>1155</v>
      </c>
      <c r="B54" s="230" t="s">
        <v>1215</v>
      </c>
      <c r="C54" s="230" t="s">
        <v>1168</v>
      </c>
      <c r="D54" s="233" t="s">
        <v>1218</v>
      </c>
      <c r="E54" s="234">
        <v>2570</v>
      </c>
    </row>
    <row r="55" spans="1:5" ht="18.95" customHeight="1">
      <c r="A55" s="230"/>
      <c r="B55" s="230" t="s">
        <v>1164</v>
      </c>
      <c r="C55" s="230"/>
      <c r="D55" s="233" t="s">
        <v>1219</v>
      </c>
      <c r="E55" s="234">
        <v>357.03</v>
      </c>
    </row>
    <row r="56" spans="1:5" ht="18.95" customHeight="1">
      <c r="A56" s="230" t="s">
        <v>1155</v>
      </c>
      <c r="B56" s="230" t="s">
        <v>1220</v>
      </c>
      <c r="C56" s="230" t="s">
        <v>1153</v>
      </c>
      <c r="D56" s="233" t="s">
        <v>1221</v>
      </c>
      <c r="E56" s="234">
        <v>182.26</v>
      </c>
    </row>
    <row r="57" spans="1:5" ht="18.95" customHeight="1">
      <c r="A57" s="230" t="s">
        <v>1155</v>
      </c>
      <c r="B57" s="230" t="s">
        <v>1220</v>
      </c>
      <c r="C57" s="230" t="s">
        <v>1158</v>
      </c>
      <c r="D57" s="233" t="s">
        <v>1222</v>
      </c>
      <c r="E57" s="234">
        <v>29.77</v>
      </c>
    </row>
    <row r="58" spans="1:5" ht="18.95" customHeight="1">
      <c r="A58" s="230" t="s">
        <v>1155</v>
      </c>
      <c r="B58" s="230" t="s">
        <v>1220</v>
      </c>
      <c r="C58" s="230" t="s">
        <v>1174</v>
      </c>
      <c r="D58" s="233" t="s">
        <v>1223</v>
      </c>
      <c r="E58" s="234">
        <v>65</v>
      </c>
    </row>
    <row r="59" spans="1:5" ht="18.95" customHeight="1">
      <c r="A59" s="230" t="s">
        <v>1155</v>
      </c>
      <c r="B59" s="230" t="s">
        <v>1220</v>
      </c>
      <c r="C59" s="230" t="s">
        <v>1160</v>
      </c>
      <c r="D59" s="233" t="s">
        <v>1224</v>
      </c>
      <c r="E59" s="234">
        <v>80</v>
      </c>
    </row>
    <row r="60" spans="1:5" ht="18.95" customHeight="1">
      <c r="A60" s="230"/>
      <c r="B60" s="230" t="s">
        <v>1225</v>
      </c>
      <c r="C60" s="230"/>
      <c r="D60" s="233" t="s">
        <v>1226</v>
      </c>
      <c r="E60" s="234">
        <v>146.85</v>
      </c>
    </row>
    <row r="61" spans="1:5" ht="18.95" customHeight="1">
      <c r="A61" s="230" t="s">
        <v>1155</v>
      </c>
      <c r="B61" s="230" t="s">
        <v>1227</v>
      </c>
      <c r="C61" s="230" t="s">
        <v>1153</v>
      </c>
      <c r="D61" s="233" t="s">
        <v>1228</v>
      </c>
      <c r="E61" s="234">
        <v>146.85</v>
      </c>
    </row>
    <row r="62" spans="1:5" ht="18.95" customHeight="1">
      <c r="A62" s="230"/>
      <c r="B62" s="230" t="s">
        <v>1229</v>
      </c>
      <c r="C62" s="230"/>
      <c r="D62" s="233" t="s">
        <v>1230</v>
      </c>
      <c r="E62" s="234">
        <v>515.84</v>
      </c>
    </row>
    <row r="63" spans="1:5" ht="18.95" customHeight="1">
      <c r="A63" s="230" t="s">
        <v>1155</v>
      </c>
      <c r="B63" s="230" t="s">
        <v>1231</v>
      </c>
      <c r="C63" s="230" t="s">
        <v>1153</v>
      </c>
      <c r="D63" s="233" t="s">
        <v>1232</v>
      </c>
      <c r="E63" s="234">
        <v>237.84</v>
      </c>
    </row>
    <row r="64" spans="1:5" ht="18.95" customHeight="1">
      <c r="A64" s="230" t="s">
        <v>1155</v>
      </c>
      <c r="B64" s="230" t="s">
        <v>1231</v>
      </c>
      <c r="C64" s="230" t="s">
        <v>1158</v>
      </c>
      <c r="D64" s="233" t="s">
        <v>1233</v>
      </c>
      <c r="E64" s="234">
        <v>180</v>
      </c>
    </row>
    <row r="65" spans="1:5" ht="18.95" customHeight="1">
      <c r="A65" s="230" t="s">
        <v>1155</v>
      </c>
      <c r="B65" s="230" t="s">
        <v>1231</v>
      </c>
      <c r="C65" s="230" t="s">
        <v>1168</v>
      </c>
      <c r="D65" s="233" t="s">
        <v>1234</v>
      </c>
      <c r="E65" s="234">
        <v>98</v>
      </c>
    </row>
    <row r="66" spans="1:5" ht="18.95" customHeight="1">
      <c r="A66" s="230"/>
      <c r="B66" s="230" t="s">
        <v>1235</v>
      </c>
      <c r="C66" s="230"/>
      <c r="D66" s="233" t="s">
        <v>1236</v>
      </c>
      <c r="E66" s="234">
        <v>455.08</v>
      </c>
    </row>
    <row r="67" spans="1:5" ht="18.95" customHeight="1">
      <c r="A67" s="230" t="s">
        <v>1155</v>
      </c>
      <c r="B67" s="230" t="s">
        <v>1237</v>
      </c>
      <c r="C67" s="230" t="s">
        <v>1153</v>
      </c>
      <c r="D67" s="233" t="s">
        <v>1238</v>
      </c>
      <c r="E67" s="234">
        <v>202.06</v>
      </c>
    </row>
    <row r="68" spans="1:5" ht="18.95" customHeight="1">
      <c r="A68" s="230" t="s">
        <v>1155</v>
      </c>
      <c r="B68" s="230" t="s">
        <v>1237</v>
      </c>
      <c r="C68" s="230" t="s">
        <v>1186</v>
      </c>
      <c r="D68" s="233" t="s">
        <v>1239</v>
      </c>
      <c r="E68" s="234">
        <v>2</v>
      </c>
    </row>
    <row r="69" spans="1:5" ht="18.95" customHeight="1">
      <c r="A69" s="230" t="s">
        <v>1155</v>
      </c>
      <c r="B69" s="230" t="s">
        <v>1237</v>
      </c>
      <c r="C69" s="230" t="s">
        <v>1164</v>
      </c>
      <c r="D69" s="233" t="s">
        <v>1240</v>
      </c>
      <c r="E69" s="234">
        <v>188</v>
      </c>
    </row>
    <row r="70" spans="1:5" ht="18.95" customHeight="1">
      <c r="A70" s="230" t="s">
        <v>1155</v>
      </c>
      <c r="B70" s="230" t="s">
        <v>1237</v>
      </c>
      <c r="C70" s="230" t="s">
        <v>1168</v>
      </c>
      <c r="D70" s="233" t="s">
        <v>1241</v>
      </c>
      <c r="E70" s="234">
        <v>63.02</v>
      </c>
    </row>
    <row r="71" spans="1:5" ht="18.95" customHeight="1">
      <c r="A71" s="230"/>
      <c r="B71" s="230" t="s">
        <v>1242</v>
      </c>
      <c r="C71" s="230"/>
      <c r="D71" s="233" t="s">
        <v>1243</v>
      </c>
      <c r="E71" s="234">
        <v>6</v>
      </c>
    </row>
    <row r="72" spans="1:5" ht="18.95" customHeight="1">
      <c r="A72" s="230" t="s">
        <v>1155</v>
      </c>
      <c r="B72" s="230" t="s">
        <v>1244</v>
      </c>
      <c r="C72" s="230" t="s">
        <v>1158</v>
      </c>
      <c r="D72" s="233" t="s">
        <v>1245</v>
      </c>
      <c r="E72" s="234">
        <v>6</v>
      </c>
    </row>
    <row r="73" spans="1:5" ht="18.95" customHeight="1">
      <c r="A73" s="230"/>
      <c r="B73" s="230" t="s">
        <v>1246</v>
      </c>
      <c r="C73" s="230"/>
      <c r="D73" s="233" t="s">
        <v>1247</v>
      </c>
      <c r="E73" s="234">
        <v>5</v>
      </c>
    </row>
    <row r="74" spans="1:5" ht="18.95" customHeight="1">
      <c r="A74" s="230" t="s">
        <v>1155</v>
      </c>
      <c r="B74" s="230" t="s">
        <v>1248</v>
      </c>
      <c r="C74" s="230" t="s">
        <v>1177</v>
      </c>
      <c r="D74" s="233" t="s">
        <v>1249</v>
      </c>
      <c r="E74" s="234">
        <v>5</v>
      </c>
    </row>
    <row r="75" spans="1:5" ht="18.95" customHeight="1">
      <c r="A75" s="230"/>
      <c r="B75" s="230" t="s">
        <v>1250</v>
      </c>
      <c r="C75" s="230"/>
      <c r="D75" s="233" t="s">
        <v>1251</v>
      </c>
      <c r="E75" s="234">
        <v>8</v>
      </c>
    </row>
    <row r="76" spans="1:5" ht="18.95" customHeight="1">
      <c r="A76" s="230" t="s">
        <v>1155</v>
      </c>
      <c r="B76" s="230" t="s">
        <v>1252</v>
      </c>
      <c r="C76" s="230" t="s">
        <v>1160</v>
      </c>
      <c r="D76" s="233" t="s">
        <v>1253</v>
      </c>
      <c r="E76" s="234">
        <v>8</v>
      </c>
    </row>
    <row r="77" spans="1:5" ht="18.95" customHeight="1">
      <c r="A77" s="230"/>
      <c r="B77" s="230" t="s">
        <v>1254</v>
      </c>
      <c r="C77" s="230"/>
      <c r="D77" s="233" t="s">
        <v>1255</v>
      </c>
      <c r="E77" s="234">
        <v>8.5</v>
      </c>
    </row>
    <row r="78" spans="1:5" ht="18.95" customHeight="1">
      <c r="A78" s="230" t="s">
        <v>1155</v>
      </c>
      <c r="B78" s="230" t="s">
        <v>1256</v>
      </c>
      <c r="C78" s="230" t="s">
        <v>1177</v>
      </c>
      <c r="D78" s="233" t="s">
        <v>1257</v>
      </c>
      <c r="E78" s="234">
        <v>4.5</v>
      </c>
    </row>
    <row r="79" spans="1:5" ht="18.95" customHeight="1">
      <c r="A79" s="230" t="s">
        <v>1155</v>
      </c>
      <c r="B79" s="230" t="s">
        <v>1256</v>
      </c>
      <c r="C79" s="230" t="s">
        <v>1186</v>
      </c>
      <c r="D79" s="233" t="s">
        <v>1258</v>
      </c>
      <c r="E79" s="234">
        <v>4</v>
      </c>
    </row>
    <row r="80" spans="1:5" ht="18.95" customHeight="1">
      <c r="A80" s="230"/>
      <c r="B80" s="230" t="s">
        <v>1259</v>
      </c>
      <c r="C80" s="230"/>
      <c r="D80" s="233" t="s">
        <v>1260</v>
      </c>
      <c r="E80" s="234">
        <v>93.38</v>
      </c>
    </row>
    <row r="81" spans="1:5" ht="18.95" customHeight="1">
      <c r="A81" s="230" t="s">
        <v>1155</v>
      </c>
      <c r="B81" s="230" t="s">
        <v>1261</v>
      </c>
      <c r="C81" s="230" t="s">
        <v>1153</v>
      </c>
      <c r="D81" s="233" t="s">
        <v>1262</v>
      </c>
      <c r="E81" s="234">
        <v>74.38</v>
      </c>
    </row>
    <row r="82" spans="1:5" ht="18.95" customHeight="1">
      <c r="A82" s="230" t="s">
        <v>1155</v>
      </c>
      <c r="B82" s="230" t="s">
        <v>1261</v>
      </c>
      <c r="C82" s="230" t="s">
        <v>1160</v>
      </c>
      <c r="D82" s="233" t="s">
        <v>1263</v>
      </c>
      <c r="E82" s="234">
        <v>19</v>
      </c>
    </row>
    <row r="83" spans="1:5" ht="18.95" customHeight="1">
      <c r="A83" s="230"/>
      <c r="B83" s="230" t="s">
        <v>1264</v>
      </c>
      <c r="C83" s="230"/>
      <c r="D83" s="233" t="s">
        <v>1265</v>
      </c>
      <c r="E83" s="234">
        <v>51.17</v>
      </c>
    </row>
    <row r="84" spans="1:5" ht="18.95" customHeight="1">
      <c r="A84" s="230" t="s">
        <v>1155</v>
      </c>
      <c r="B84" s="230" t="s">
        <v>1266</v>
      </c>
      <c r="C84" s="230" t="s">
        <v>1153</v>
      </c>
      <c r="D84" s="233" t="s">
        <v>1267</v>
      </c>
      <c r="E84" s="234">
        <v>35.17</v>
      </c>
    </row>
    <row r="85" spans="1:5" ht="18.95" customHeight="1">
      <c r="A85" s="230" t="s">
        <v>1155</v>
      </c>
      <c r="B85" s="230" t="s">
        <v>1266</v>
      </c>
      <c r="C85" s="230" t="s">
        <v>1158</v>
      </c>
      <c r="D85" s="233" t="s">
        <v>1268</v>
      </c>
      <c r="E85" s="234">
        <v>4</v>
      </c>
    </row>
    <row r="86" spans="1:5" ht="18.95" customHeight="1">
      <c r="A86" s="230" t="s">
        <v>1155</v>
      </c>
      <c r="B86" s="230" t="s">
        <v>1266</v>
      </c>
      <c r="C86" s="230" t="s">
        <v>1168</v>
      </c>
      <c r="D86" s="233" t="s">
        <v>1269</v>
      </c>
      <c r="E86" s="234">
        <v>12</v>
      </c>
    </row>
    <row r="87" spans="1:5" ht="18.95" customHeight="1">
      <c r="A87" s="230"/>
      <c r="B87" s="230" t="s">
        <v>1270</v>
      </c>
      <c r="C87" s="230"/>
      <c r="D87" s="233" t="s">
        <v>1271</v>
      </c>
      <c r="E87" s="234">
        <v>265.45999999999998</v>
      </c>
    </row>
    <row r="88" spans="1:5" ht="18.95" customHeight="1">
      <c r="A88" s="230" t="s">
        <v>1155</v>
      </c>
      <c r="B88" s="230" t="s">
        <v>1272</v>
      </c>
      <c r="C88" s="230" t="s">
        <v>1153</v>
      </c>
      <c r="D88" s="233" t="s">
        <v>1273</v>
      </c>
      <c r="E88" s="234">
        <v>166.86</v>
      </c>
    </row>
    <row r="89" spans="1:5" ht="18.95" customHeight="1">
      <c r="A89" s="230" t="s">
        <v>1155</v>
      </c>
      <c r="B89" s="230" t="s">
        <v>1272</v>
      </c>
      <c r="C89" s="230" t="s">
        <v>1158</v>
      </c>
      <c r="D89" s="233" t="s">
        <v>1274</v>
      </c>
      <c r="E89" s="234">
        <v>75.599999999999994</v>
      </c>
    </row>
    <row r="90" spans="1:5" ht="18.95" customHeight="1">
      <c r="A90" s="230" t="s">
        <v>1155</v>
      </c>
      <c r="B90" s="230" t="s">
        <v>1272</v>
      </c>
      <c r="C90" s="230" t="s">
        <v>1190</v>
      </c>
      <c r="D90" s="233" t="s">
        <v>1275</v>
      </c>
      <c r="E90" s="234">
        <v>3</v>
      </c>
    </row>
    <row r="91" spans="1:5" ht="18.95" customHeight="1">
      <c r="A91" s="230" t="s">
        <v>1155</v>
      </c>
      <c r="B91" s="230" t="s">
        <v>1272</v>
      </c>
      <c r="C91" s="230" t="s">
        <v>1168</v>
      </c>
      <c r="D91" s="233" t="s">
        <v>1276</v>
      </c>
      <c r="E91" s="234">
        <v>20</v>
      </c>
    </row>
    <row r="92" spans="1:5" ht="18.95" customHeight="1">
      <c r="A92" s="230"/>
      <c r="B92" s="230" t="s">
        <v>1277</v>
      </c>
      <c r="C92" s="230"/>
      <c r="D92" s="233" t="s">
        <v>1278</v>
      </c>
      <c r="E92" s="234">
        <v>1416.9</v>
      </c>
    </row>
    <row r="93" spans="1:5" ht="18.95" customHeight="1">
      <c r="A93" s="230" t="s">
        <v>1155</v>
      </c>
      <c r="B93" s="230" t="s">
        <v>1279</v>
      </c>
      <c r="C93" s="230" t="s">
        <v>1153</v>
      </c>
      <c r="D93" s="233" t="s">
        <v>1280</v>
      </c>
      <c r="E93" s="234">
        <v>598.57000000000005</v>
      </c>
    </row>
    <row r="94" spans="1:5" ht="18.95" customHeight="1">
      <c r="A94" s="230" t="s">
        <v>1155</v>
      </c>
      <c r="B94" s="230" t="s">
        <v>1279</v>
      </c>
      <c r="C94" s="230" t="s">
        <v>1158</v>
      </c>
      <c r="D94" s="233" t="s">
        <v>1281</v>
      </c>
      <c r="E94" s="234">
        <v>220</v>
      </c>
    </row>
    <row r="95" spans="1:5" ht="18.95" customHeight="1">
      <c r="A95" s="230" t="s">
        <v>1155</v>
      </c>
      <c r="B95" s="230" t="s">
        <v>1279</v>
      </c>
      <c r="C95" s="230" t="s">
        <v>1177</v>
      </c>
      <c r="D95" s="233" t="s">
        <v>1282</v>
      </c>
      <c r="E95" s="234">
        <v>86</v>
      </c>
    </row>
    <row r="96" spans="1:5" ht="18.95" customHeight="1">
      <c r="A96" s="230" t="s">
        <v>1155</v>
      </c>
      <c r="B96" s="230" t="s">
        <v>1279</v>
      </c>
      <c r="C96" s="230" t="s">
        <v>1168</v>
      </c>
      <c r="D96" s="233" t="s">
        <v>1283</v>
      </c>
      <c r="E96" s="234">
        <v>512.33000000000004</v>
      </c>
    </row>
    <row r="97" spans="1:5" ht="18.95" customHeight="1">
      <c r="A97" s="230"/>
      <c r="B97" s="230" t="s">
        <v>1284</v>
      </c>
      <c r="C97" s="230"/>
      <c r="D97" s="233" t="s">
        <v>1285</v>
      </c>
      <c r="E97" s="234">
        <v>252.67</v>
      </c>
    </row>
    <row r="98" spans="1:5" ht="18.95" customHeight="1">
      <c r="A98" s="230" t="s">
        <v>1155</v>
      </c>
      <c r="B98" s="230" t="s">
        <v>1286</v>
      </c>
      <c r="C98" s="230" t="s">
        <v>1153</v>
      </c>
      <c r="D98" s="233" t="s">
        <v>1287</v>
      </c>
      <c r="E98" s="234">
        <v>146.22999999999999</v>
      </c>
    </row>
    <row r="99" spans="1:5" ht="18.95" customHeight="1">
      <c r="A99" s="230" t="s">
        <v>1155</v>
      </c>
      <c r="B99" s="230" t="s">
        <v>1286</v>
      </c>
      <c r="C99" s="230" t="s">
        <v>1158</v>
      </c>
      <c r="D99" s="233" t="s">
        <v>1288</v>
      </c>
      <c r="E99" s="234">
        <v>6</v>
      </c>
    </row>
    <row r="100" spans="1:5" ht="18.95" customHeight="1">
      <c r="A100" s="230" t="s">
        <v>1155</v>
      </c>
      <c r="B100" s="230" t="s">
        <v>1286</v>
      </c>
      <c r="C100" s="230" t="s">
        <v>1168</v>
      </c>
      <c r="D100" s="233" t="s">
        <v>1289</v>
      </c>
      <c r="E100" s="234">
        <v>100.44</v>
      </c>
    </row>
    <row r="101" spans="1:5" ht="18.95" customHeight="1">
      <c r="A101" s="230"/>
      <c r="B101" s="230" t="s">
        <v>1290</v>
      </c>
      <c r="C101" s="230"/>
      <c r="D101" s="233" t="s">
        <v>1291</v>
      </c>
      <c r="E101" s="234">
        <v>213.26</v>
      </c>
    </row>
    <row r="102" spans="1:5" ht="18.95" customHeight="1">
      <c r="A102" s="230" t="s">
        <v>1155</v>
      </c>
      <c r="B102" s="230" t="s">
        <v>1292</v>
      </c>
      <c r="C102" s="230" t="s">
        <v>1153</v>
      </c>
      <c r="D102" s="233" t="s">
        <v>1293</v>
      </c>
      <c r="E102" s="234">
        <v>116.76</v>
      </c>
    </row>
    <row r="103" spans="1:5" ht="18.95" customHeight="1">
      <c r="A103" s="230" t="s">
        <v>1155</v>
      </c>
      <c r="B103" s="230" t="s">
        <v>1292</v>
      </c>
      <c r="C103" s="230" t="s">
        <v>1168</v>
      </c>
      <c r="D103" s="233" t="s">
        <v>1294</v>
      </c>
      <c r="E103" s="234">
        <v>96.5</v>
      </c>
    </row>
    <row r="104" spans="1:5" ht="18.95" customHeight="1">
      <c r="A104" s="230"/>
      <c r="B104" s="230" t="s">
        <v>1295</v>
      </c>
      <c r="C104" s="230"/>
      <c r="D104" s="233" t="s">
        <v>1296</v>
      </c>
      <c r="E104" s="234">
        <v>171.22</v>
      </c>
    </row>
    <row r="105" spans="1:5" ht="18.95" customHeight="1">
      <c r="A105" s="230" t="s">
        <v>1155</v>
      </c>
      <c r="B105" s="230" t="s">
        <v>1297</v>
      </c>
      <c r="C105" s="230" t="s">
        <v>1153</v>
      </c>
      <c r="D105" s="233" t="s">
        <v>1298</v>
      </c>
      <c r="E105" s="234">
        <v>137.72</v>
      </c>
    </row>
    <row r="106" spans="1:5" ht="18.95" customHeight="1">
      <c r="A106" s="230" t="s">
        <v>1155</v>
      </c>
      <c r="B106" s="230" t="s">
        <v>1297</v>
      </c>
      <c r="C106" s="230" t="s">
        <v>1158</v>
      </c>
      <c r="D106" s="233" t="s">
        <v>1299</v>
      </c>
      <c r="E106" s="234">
        <v>30</v>
      </c>
    </row>
    <row r="107" spans="1:5" ht="18.95" customHeight="1">
      <c r="A107" s="230" t="s">
        <v>1155</v>
      </c>
      <c r="B107" s="230" t="s">
        <v>1297</v>
      </c>
      <c r="C107" s="230" t="s">
        <v>1168</v>
      </c>
      <c r="D107" s="233" t="s">
        <v>1300</v>
      </c>
      <c r="E107" s="234">
        <v>3.5</v>
      </c>
    </row>
    <row r="108" spans="1:5" ht="18.95" customHeight="1">
      <c r="A108" s="230"/>
      <c r="B108" s="230" t="s">
        <v>1301</v>
      </c>
      <c r="C108" s="230"/>
      <c r="D108" s="233" t="s">
        <v>1302</v>
      </c>
      <c r="E108" s="234">
        <v>1</v>
      </c>
    </row>
    <row r="109" spans="1:5" ht="18.95" customHeight="1">
      <c r="A109" s="230" t="s">
        <v>1155</v>
      </c>
      <c r="B109" s="230" t="s">
        <v>1303</v>
      </c>
      <c r="C109" s="230" t="s">
        <v>1168</v>
      </c>
      <c r="D109" s="233" t="s">
        <v>1304</v>
      </c>
      <c r="E109" s="234">
        <v>1</v>
      </c>
    </row>
    <row r="110" spans="1:5" ht="18.95" customHeight="1">
      <c r="A110" s="230"/>
      <c r="B110" s="230" t="s">
        <v>1305</v>
      </c>
      <c r="C110" s="230"/>
      <c r="D110" s="233" t="s">
        <v>1306</v>
      </c>
      <c r="E110" s="234">
        <v>26.64</v>
      </c>
    </row>
    <row r="111" spans="1:5" ht="18.95" customHeight="1">
      <c r="A111" s="230" t="s">
        <v>1155</v>
      </c>
      <c r="B111" s="230" t="s">
        <v>1307</v>
      </c>
      <c r="C111" s="230" t="s">
        <v>1168</v>
      </c>
      <c r="D111" s="233" t="s">
        <v>1308</v>
      </c>
      <c r="E111" s="234">
        <v>26.64</v>
      </c>
    </row>
    <row r="112" spans="1:5" ht="18.95" customHeight="1">
      <c r="A112" s="230"/>
      <c r="B112" s="230" t="s">
        <v>1168</v>
      </c>
      <c r="C112" s="230"/>
      <c r="D112" s="233" t="s">
        <v>1309</v>
      </c>
      <c r="E112" s="234">
        <v>4876</v>
      </c>
    </row>
    <row r="113" spans="1:5" ht="18.95" customHeight="1">
      <c r="A113" s="230" t="s">
        <v>1155</v>
      </c>
      <c r="B113" s="230" t="s">
        <v>1310</v>
      </c>
      <c r="C113" s="230" t="s">
        <v>1153</v>
      </c>
      <c r="D113" s="233" t="s">
        <v>1311</v>
      </c>
      <c r="E113" s="234">
        <v>5</v>
      </c>
    </row>
    <row r="114" spans="1:5" ht="18.95" customHeight="1">
      <c r="A114" s="230" t="s">
        <v>1155</v>
      </c>
      <c r="B114" s="230" t="s">
        <v>1310</v>
      </c>
      <c r="C114" s="230" t="s">
        <v>1168</v>
      </c>
      <c r="D114" s="233" t="s">
        <v>1312</v>
      </c>
      <c r="E114" s="234">
        <v>4871</v>
      </c>
    </row>
    <row r="115" spans="1:5" ht="18.95" customHeight="1">
      <c r="A115" s="230" t="s">
        <v>1313</v>
      </c>
      <c r="B115" s="230"/>
      <c r="C115" s="230"/>
      <c r="D115" s="233" t="s">
        <v>1314</v>
      </c>
      <c r="E115" s="234">
        <v>151</v>
      </c>
    </row>
    <row r="116" spans="1:5" ht="18.95" customHeight="1">
      <c r="A116" s="230"/>
      <c r="B116" s="230" t="s">
        <v>1186</v>
      </c>
      <c r="C116" s="230"/>
      <c r="D116" s="233" t="s">
        <v>1315</v>
      </c>
      <c r="E116" s="234">
        <v>124</v>
      </c>
    </row>
    <row r="117" spans="1:5" ht="18.95" customHeight="1">
      <c r="A117" s="230" t="s">
        <v>1316</v>
      </c>
      <c r="B117" s="230" t="s">
        <v>1205</v>
      </c>
      <c r="C117" s="230" t="s">
        <v>1153</v>
      </c>
      <c r="D117" s="233" t="s">
        <v>1317</v>
      </c>
      <c r="E117" s="234">
        <v>53.6</v>
      </c>
    </row>
    <row r="118" spans="1:5" ht="18.95" customHeight="1">
      <c r="A118" s="230" t="s">
        <v>1316</v>
      </c>
      <c r="B118" s="230" t="s">
        <v>1205</v>
      </c>
      <c r="C118" s="230" t="s">
        <v>1177</v>
      </c>
      <c r="D118" s="233" t="s">
        <v>1318</v>
      </c>
      <c r="E118" s="234">
        <v>10</v>
      </c>
    </row>
    <row r="119" spans="1:5" ht="18.95" customHeight="1">
      <c r="A119" s="230" t="s">
        <v>1316</v>
      </c>
      <c r="B119" s="230" t="s">
        <v>1205</v>
      </c>
      <c r="C119" s="230" t="s">
        <v>1162</v>
      </c>
      <c r="D119" s="233" t="s">
        <v>1319</v>
      </c>
      <c r="E119" s="234">
        <v>59.4</v>
      </c>
    </row>
    <row r="120" spans="1:5" ht="18.95" customHeight="1">
      <c r="A120" s="230" t="s">
        <v>1316</v>
      </c>
      <c r="B120" s="230" t="s">
        <v>1205</v>
      </c>
      <c r="C120" s="230" t="s">
        <v>1168</v>
      </c>
      <c r="D120" s="233" t="s">
        <v>1320</v>
      </c>
      <c r="E120" s="234">
        <v>1</v>
      </c>
    </row>
    <row r="121" spans="1:5" ht="18.95" customHeight="1">
      <c r="A121" s="230"/>
      <c r="B121" s="230" t="s">
        <v>1168</v>
      </c>
      <c r="C121" s="230"/>
      <c r="D121" s="233" t="s">
        <v>1321</v>
      </c>
      <c r="E121" s="234">
        <v>27</v>
      </c>
    </row>
    <row r="122" spans="1:5" ht="18.95" customHeight="1">
      <c r="A122" s="230" t="s">
        <v>1316</v>
      </c>
      <c r="B122" s="230" t="s">
        <v>1310</v>
      </c>
      <c r="C122" s="230" t="s">
        <v>1153</v>
      </c>
      <c r="D122" s="233" t="s">
        <v>1322</v>
      </c>
      <c r="E122" s="234">
        <v>27</v>
      </c>
    </row>
    <row r="123" spans="1:5" ht="18.95" customHeight="1">
      <c r="A123" s="230" t="s">
        <v>1323</v>
      </c>
      <c r="B123" s="230"/>
      <c r="C123" s="230"/>
      <c r="D123" s="233" t="s">
        <v>1324</v>
      </c>
      <c r="E123" s="234">
        <v>5038.34</v>
      </c>
    </row>
    <row r="124" spans="1:5" ht="18.95" customHeight="1">
      <c r="A124" s="230"/>
      <c r="B124" s="230" t="s">
        <v>1153</v>
      </c>
      <c r="C124" s="230"/>
      <c r="D124" s="233" t="s">
        <v>1325</v>
      </c>
      <c r="E124" s="234">
        <v>497.8</v>
      </c>
    </row>
    <row r="125" spans="1:5" ht="18.95" customHeight="1">
      <c r="A125" s="230" t="s">
        <v>1326</v>
      </c>
      <c r="B125" s="230" t="s">
        <v>1156</v>
      </c>
      <c r="C125" s="230" t="s">
        <v>1174</v>
      </c>
      <c r="D125" s="233" t="s">
        <v>1327</v>
      </c>
      <c r="E125" s="234">
        <v>465</v>
      </c>
    </row>
    <row r="126" spans="1:5" ht="18.95" customHeight="1">
      <c r="A126" s="230" t="s">
        <v>1326</v>
      </c>
      <c r="B126" s="230" t="s">
        <v>1156</v>
      </c>
      <c r="C126" s="230" t="s">
        <v>1160</v>
      </c>
      <c r="D126" s="233" t="s">
        <v>1328</v>
      </c>
      <c r="E126" s="234">
        <v>32.799999999999997</v>
      </c>
    </row>
    <row r="127" spans="1:5" ht="18.95" customHeight="1">
      <c r="A127" s="230"/>
      <c r="B127" s="230" t="s">
        <v>1158</v>
      </c>
      <c r="C127" s="230"/>
      <c r="D127" s="233" t="s">
        <v>1329</v>
      </c>
      <c r="E127" s="234">
        <v>532.5</v>
      </c>
    </row>
    <row r="128" spans="1:5" ht="18.95" customHeight="1">
      <c r="A128" s="230" t="s">
        <v>1326</v>
      </c>
      <c r="B128" s="230" t="s">
        <v>1171</v>
      </c>
      <c r="C128" s="230" t="s">
        <v>1153</v>
      </c>
      <c r="D128" s="233" t="s">
        <v>1330</v>
      </c>
      <c r="E128" s="234">
        <v>235.5</v>
      </c>
    </row>
    <row r="129" spans="1:5" ht="18.95" customHeight="1">
      <c r="A129" s="230" t="s">
        <v>1326</v>
      </c>
      <c r="B129" s="230" t="s">
        <v>1171</v>
      </c>
      <c r="C129" s="230" t="s">
        <v>1160</v>
      </c>
      <c r="D129" s="233" t="s">
        <v>1331</v>
      </c>
      <c r="E129" s="234">
        <v>210</v>
      </c>
    </row>
    <row r="130" spans="1:5" ht="18.95" customHeight="1">
      <c r="A130" s="230" t="s">
        <v>1326</v>
      </c>
      <c r="B130" s="230" t="s">
        <v>1171</v>
      </c>
      <c r="C130" s="230" t="s">
        <v>1177</v>
      </c>
      <c r="D130" s="233" t="s">
        <v>1332</v>
      </c>
      <c r="E130" s="234">
        <v>5</v>
      </c>
    </row>
    <row r="131" spans="1:5" ht="18.95" customHeight="1">
      <c r="A131" s="230" t="s">
        <v>1326</v>
      </c>
      <c r="B131" s="230" t="s">
        <v>1171</v>
      </c>
      <c r="C131" s="230" t="s">
        <v>1229</v>
      </c>
      <c r="D131" s="233" t="s">
        <v>1333</v>
      </c>
      <c r="E131" s="234">
        <v>66</v>
      </c>
    </row>
    <row r="132" spans="1:5" ht="18.95" customHeight="1">
      <c r="A132" s="230" t="s">
        <v>1326</v>
      </c>
      <c r="B132" s="230" t="s">
        <v>1171</v>
      </c>
      <c r="C132" s="230" t="s">
        <v>1235</v>
      </c>
      <c r="D132" s="233" t="s">
        <v>1334</v>
      </c>
      <c r="E132" s="234">
        <v>8</v>
      </c>
    </row>
    <row r="133" spans="1:5" ht="18.95" customHeight="1">
      <c r="A133" s="230" t="s">
        <v>1326</v>
      </c>
      <c r="B133" s="230" t="s">
        <v>1171</v>
      </c>
      <c r="C133" s="230" t="s">
        <v>1168</v>
      </c>
      <c r="D133" s="233" t="s">
        <v>1335</v>
      </c>
      <c r="E133" s="234">
        <v>8</v>
      </c>
    </row>
    <row r="134" spans="1:5" ht="18.95" customHeight="1">
      <c r="A134" s="230"/>
      <c r="B134" s="230" t="s">
        <v>1160</v>
      </c>
      <c r="C134" s="230"/>
      <c r="D134" s="233" t="s">
        <v>1336</v>
      </c>
      <c r="E134" s="234">
        <v>1983.76</v>
      </c>
    </row>
    <row r="135" spans="1:5" ht="18.95" customHeight="1">
      <c r="A135" s="230" t="s">
        <v>1326</v>
      </c>
      <c r="B135" s="230" t="s">
        <v>1194</v>
      </c>
      <c r="C135" s="230" t="s">
        <v>1153</v>
      </c>
      <c r="D135" s="233" t="s">
        <v>1337</v>
      </c>
      <c r="E135" s="234">
        <v>425.85</v>
      </c>
    </row>
    <row r="136" spans="1:5" ht="18.95" customHeight="1">
      <c r="A136" s="230" t="s">
        <v>1326</v>
      </c>
      <c r="B136" s="230" t="s">
        <v>1194</v>
      </c>
      <c r="C136" s="230" t="s">
        <v>1158</v>
      </c>
      <c r="D136" s="233" t="s">
        <v>1338</v>
      </c>
      <c r="E136" s="234">
        <v>817.91</v>
      </c>
    </row>
    <row r="137" spans="1:5" ht="18.95" customHeight="1">
      <c r="A137" s="230" t="s">
        <v>1326</v>
      </c>
      <c r="B137" s="230" t="s">
        <v>1194</v>
      </c>
      <c r="C137" s="230" t="s">
        <v>1160</v>
      </c>
      <c r="D137" s="233" t="s">
        <v>1339</v>
      </c>
      <c r="E137" s="234">
        <v>100</v>
      </c>
    </row>
    <row r="138" spans="1:5" ht="18.95" customHeight="1">
      <c r="A138" s="230" t="s">
        <v>1326</v>
      </c>
      <c r="B138" s="230" t="s">
        <v>1194</v>
      </c>
      <c r="C138" s="230" t="s">
        <v>1186</v>
      </c>
      <c r="D138" s="233" t="s">
        <v>1340</v>
      </c>
      <c r="E138" s="234">
        <v>100</v>
      </c>
    </row>
    <row r="139" spans="1:5" ht="18.95" customHeight="1">
      <c r="A139" s="230" t="s">
        <v>1326</v>
      </c>
      <c r="B139" s="230" t="s">
        <v>1194</v>
      </c>
      <c r="C139" s="230" t="s">
        <v>1162</v>
      </c>
      <c r="D139" s="233" t="s">
        <v>1341</v>
      </c>
      <c r="E139" s="234">
        <v>150</v>
      </c>
    </row>
    <row r="140" spans="1:5" ht="18.95" customHeight="1">
      <c r="A140" s="230" t="s">
        <v>1326</v>
      </c>
      <c r="B140" s="230" t="s">
        <v>1194</v>
      </c>
      <c r="C140" s="230" t="s">
        <v>1164</v>
      </c>
      <c r="D140" s="233" t="s">
        <v>1342</v>
      </c>
      <c r="E140" s="234">
        <v>150</v>
      </c>
    </row>
    <row r="141" spans="1:5" ht="18.95" customHeight="1">
      <c r="A141" s="230" t="s">
        <v>1326</v>
      </c>
      <c r="B141" s="230" t="s">
        <v>1194</v>
      </c>
      <c r="C141" s="230" t="s">
        <v>1168</v>
      </c>
      <c r="D141" s="233" t="s">
        <v>1343</v>
      </c>
      <c r="E141" s="234">
        <v>240</v>
      </c>
    </row>
    <row r="142" spans="1:5" ht="18.95" customHeight="1">
      <c r="A142" s="230"/>
      <c r="B142" s="230" t="s">
        <v>1177</v>
      </c>
      <c r="C142" s="230"/>
      <c r="D142" s="233" t="s">
        <v>1344</v>
      </c>
      <c r="E142" s="234">
        <v>1601.09</v>
      </c>
    </row>
    <row r="143" spans="1:5" ht="18.95" customHeight="1">
      <c r="A143" s="230" t="s">
        <v>1326</v>
      </c>
      <c r="B143" s="230" t="s">
        <v>1199</v>
      </c>
      <c r="C143" s="230" t="s">
        <v>1153</v>
      </c>
      <c r="D143" s="233" t="s">
        <v>1345</v>
      </c>
      <c r="E143" s="234">
        <v>1077.8900000000001</v>
      </c>
    </row>
    <row r="144" spans="1:5" ht="18.95" customHeight="1">
      <c r="A144" s="230" t="s">
        <v>1326</v>
      </c>
      <c r="B144" s="230" t="s">
        <v>1199</v>
      </c>
      <c r="C144" s="230" t="s">
        <v>1158</v>
      </c>
      <c r="D144" s="233" t="s">
        <v>1346</v>
      </c>
      <c r="E144" s="234">
        <v>523.20000000000005</v>
      </c>
    </row>
    <row r="145" spans="1:5" ht="18.95" customHeight="1">
      <c r="A145" s="230"/>
      <c r="B145" s="230" t="s">
        <v>1186</v>
      </c>
      <c r="C145" s="230"/>
      <c r="D145" s="233" t="s">
        <v>1347</v>
      </c>
      <c r="E145" s="234">
        <v>423.19</v>
      </c>
    </row>
    <row r="146" spans="1:5" ht="18.95" customHeight="1">
      <c r="A146" s="230" t="s">
        <v>1326</v>
      </c>
      <c r="B146" s="230" t="s">
        <v>1205</v>
      </c>
      <c r="C146" s="230" t="s">
        <v>1153</v>
      </c>
      <c r="D146" s="233" t="s">
        <v>1348</v>
      </c>
      <c r="E146" s="234">
        <v>336.19</v>
      </c>
    </row>
    <row r="147" spans="1:5" ht="18.95" customHeight="1">
      <c r="A147" s="230" t="s">
        <v>1326</v>
      </c>
      <c r="B147" s="230" t="s">
        <v>1205</v>
      </c>
      <c r="C147" s="230" t="s">
        <v>1174</v>
      </c>
      <c r="D147" s="233" t="s">
        <v>1349</v>
      </c>
      <c r="E147" s="234">
        <v>0</v>
      </c>
    </row>
    <row r="148" spans="1:5" ht="18.95" customHeight="1">
      <c r="A148" s="230" t="s">
        <v>1326</v>
      </c>
      <c r="B148" s="230" t="s">
        <v>1205</v>
      </c>
      <c r="C148" s="230" t="s">
        <v>1160</v>
      </c>
      <c r="D148" s="233" t="s">
        <v>1350</v>
      </c>
      <c r="E148" s="234">
        <v>12</v>
      </c>
    </row>
    <row r="149" spans="1:5" ht="18.95" customHeight="1">
      <c r="A149" s="230" t="s">
        <v>1326</v>
      </c>
      <c r="B149" s="230" t="s">
        <v>1205</v>
      </c>
      <c r="C149" s="230" t="s">
        <v>1177</v>
      </c>
      <c r="D149" s="233" t="s">
        <v>1351</v>
      </c>
      <c r="E149" s="234">
        <v>15</v>
      </c>
    </row>
    <row r="150" spans="1:5" ht="18.95" customHeight="1">
      <c r="A150" s="230" t="s">
        <v>1326</v>
      </c>
      <c r="B150" s="230" t="s">
        <v>1205</v>
      </c>
      <c r="C150" s="230" t="s">
        <v>1162</v>
      </c>
      <c r="D150" s="233" t="s">
        <v>1352</v>
      </c>
      <c r="E150" s="234">
        <v>8</v>
      </c>
    </row>
    <row r="151" spans="1:5" ht="18.95" customHeight="1">
      <c r="A151" s="230" t="s">
        <v>1326</v>
      </c>
      <c r="B151" s="230" t="s">
        <v>1205</v>
      </c>
      <c r="C151" s="230" t="s">
        <v>1225</v>
      </c>
      <c r="D151" s="233" t="s">
        <v>1353</v>
      </c>
      <c r="E151" s="234">
        <v>50</v>
      </c>
    </row>
    <row r="152" spans="1:5" ht="18.95" customHeight="1">
      <c r="A152" s="230" t="s">
        <v>1326</v>
      </c>
      <c r="B152" s="230" t="s">
        <v>1205</v>
      </c>
      <c r="C152" s="230" t="s">
        <v>1168</v>
      </c>
      <c r="D152" s="233" t="s">
        <v>1354</v>
      </c>
      <c r="E152" s="234">
        <v>2</v>
      </c>
    </row>
    <row r="153" spans="1:5" ht="18.95" customHeight="1">
      <c r="A153" s="230" t="s">
        <v>1355</v>
      </c>
      <c r="B153" s="230"/>
      <c r="C153" s="230"/>
      <c r="D153" s="233" t="s">
        <v>1356</v>
      </c>
      <c r="E153" s="234">
        <v>32002.01</v>
      </c>
    </row>
    <row r="154" spans="1:5" ht="18.95" customHeight="1">
      <c r="A154" s="230"/>
      <c r="B154" s="230" t="s">
        <v>1153</v>
      </c>
      <c r="C154" s="230"/>
      <c r="D154" s="233" t="s">
        <v>1357</v>
      </c>
      <c r="E154" s="234">
        <v>1207.29</v>
      </c>
    </row>
    <row r="155" spans="1:5" ht="18.95" customHeight="1">
      <c r="A155" s="230" t="s">
        <v>1358</v>
      </c>
      <c r="B155" s="230" t="s">
        <v>1156</v>
      </c>
      <c r="C155" s="230" t="s">
        <v>1153</v>
      </c>
      <c r="D155" s="233" t="s">
        <v>1359</v>
      </c>
      <c r="E155" s="234">
        <v>289.47000000000003</v>
      </c>
    </row>
    <row r="156" spans="1:5" ht="18.95" customHeight="1">
      <c r="A156" s="230" t="s">
        <v>1358</v>
      </c>
      <c r="B156" s="230" t="s">
        <v>1156</v>
      </c>
      <c r="C156" s="230" t="s">
        <v>1168</v>
      </c>
      <c r="D156" s="233" t="s">
        <v>1360</v>
      </c>
      <c r="E156" s="234">
        <v>917.82</v>
      </c>
    </row>
    <row r="157" spans="1:5" ht="18.95" customHeight="1">
      <c r="A157" s="230"/>
      <c r="B157" s="230" t="s">
        <v>1158</v>
      </c>
      <c r="C157" s="230"/>
      <c r="D157" s="233" t="s">
        <v>1361</v>
      </c>
      <c r="E157" s="234">
        <v>27468.05</v>
      </c>
    </row>
    <row r="158" spans="1:5" ht="18.95" customHeight="1">
      <c r="A158" s="230" t="s">
        <v>1358</v>
      </c>
      <c r="B158" s="230" t="s">
        <v>1171</v>
      </c>
      <c r="C158" s="230" t="s">
        <v>1153</v>
      </c>
      <c r="D158" s="233" t="s">
        <v>1362</v>
      </c>
      <c r="E158" s="234">
        <v>430.43</v>
      </c>
    </row>
    <row r="159" spans="1:5" ht="18.95" customHeight="1">
      <c r="A159" s="230" t="s">
        <v>1358</v>
      </c>
      <c r="B159" s="230" t="s">
        <v>1171</v>
      </c>
      <c r="C159" s="230" t="s">
        <v>1158</v>
      </c>
      <c r="D159" s="233" t="s">
        <v>1363</v>
      </c>
      <c r="E159" s="234">
        <v>3635.4</v>
      </c>
    </row>
    <row r="160" spans="1:5" ht="18.95" customHeight="1">
      <c r="A160" s="230" t="s">
        <v>1358</v>
      </c>
      <c r="B160" s="230" t="s">
        <v>1171</v>
      </c>
      <c r="C160" s="230" t="s">
        <v>1174</v>
      </c>
      <c r="D160" s="233" t="s">
        <v>1364</v>
      </c>
      <c r="E160" s="234">
        <v>19280.36</v>
      </c>
    </row>
    <row r="161" spans="1:5" ht="18.95" customHeight="1">
      <c r="A161" s="230" t="s">
        <v>1358</v>
      </c>
      <c r="B161" s="230" t="s">
        <v>1171</v>
      </c>
      <c r="C161" s="230" t="s">
        <v>1160</v>
      </c>
      <c r="D161" s="233" t="s">
        <v>1365</v>
      </c>
      <c r="E161" s="234">
        <v>3155.86</v>
      </c>
    </row>
    <row r="162" spans="1:5" ht="18.95" customHeight="1">
      <c r="A162" s="230" t="s">
        <v>1358</v>
      </c>
      <c r="B162" s="230" t="s">
        <v>1171</v>
      </c>
      <c r="C162" s="230" t="s">
        <v>1168</v>
      </c>
      <c r="D162" s="233" t="s">
        <v>1366</v>
      </c>
      <c r="E162" s="234">
        <v>966</v>
      </c>
    </row>
    <row r="163" spans="1:5" ht="18.95" customHeight="1">
      <c r="A163" s="230"/>
      <c r="B163" s="230" t="s">
        <v>1174</v>
      </c>
      <c r="C163" s="230"/>
      <c r="D163" s="233" t="s">
        <v>1367</v>
      </c>
      <c r="E163" s="234">
        <v>951.29</v>
      </c>
    </row>
    <row r="164" spans="1:5" ht="18.95" customHeight="1">
      <c r="A164" s="230" t="s">
        <v>1358</v>
      </c>
      <c r="B164" s="230" t="s">
        <v>1181</v>
      </c>
      <c r="C164" s="230" t="s">
        <v>1160</v>
      </c>
      <c r="D164" s="233" t="s">
        <v>1368</v>
      </c>
      <c r="E164" s="234">
        <v>951.29</v>
      </c>
    </row>
    <row r="165" spans="1:5" ht="18.95" customHeight="1">
      <c r="A165" s="230"/>
      <c r="B165" s="230" t="s">
        <v>1160</v>
      </c>
      <c r="C165" s="230"/>
      <c r="D165" s="233" t="s">
        <v>1369</v>
      </c>
      <c r="E165" s="234">
        <v>3</v>
      </c>
    </row>
    <row r="166" spans="1:5" ht="18.95" customHeight="1">
      <c r="A166" s="230" t="s">
        <v>1358</v>
      </c>
      <c r="B166" s="230" t="s">
        <v>1194</v>
      </c>
      <c r="C166" s="230" t="s">
        <v>1160</v>
      </c>
      <c r="D166" s="233" t="s">
        <v>1370</v>
      </c>
      <c r="E166" s="234">
        <v>3</v>
      </c>
    </row>
    <row r="167" spans="1:5" ht="18.95" customHeight="1">
      <c r="A167" s="230"/>
      <c r="B167" s="230" t="s">
        <v>1177</v>
      </c>
      <c r="C167" s="230"/>
      <c r="D167" s="233" t="s">
        <v>1371</v>
      </c>
      <c r="E167" s="234">
        <v>3.98</v>
      </c>
    </row>
    <row r="168" spans="1:5" ht="18.95" customHeight="1">
      <c r="A168" s="230" t="s">
        <v>1358</v>
      </c>
      <c r="B168" s="230" t="s">
        <v>1199</v>
      </c>
      <c r="C168" s="230" t="s">
        <v>1153</v>
      </c>
      <c r="D168" s="233" t="s">
        <v>1372</v>
      </c>
      <c r="E168" s="234">
        <v>3.98</v>
      </c>
    </row>
    <row r="169" spans="1:5" ht="18.95" customHeight="1">
      <c r="A169" s="230"/>
      <c r="B169" s="230" t="s">
        <v>1164</v>
      </c>
      <c r="C169" s="230"/>
      <c r="D169" s="233" t="s">
        <v>1373</v>
      </c>
      <c r="E169" s="234">
        <v>791.4</v>
      </c>
    </row>
    <row r="170" spans="1:5" ht="18.95" customHeight="1">
      <c r="A170" s="230" t="s">
        <v>1358</v>
      </c>
      <c r="B170" s="230" t="s">
        <v>1220</v>
      </c>
      <c r="C170" s="230" t="s">
        <v>1153</v>
      </c>
      <c r="D170" s="233" t="s">
        <v>1374</v>
      </c>
      <c r="E170" s="234">
        <v>630.45000000000005</v>
      </c>
    </row>
    <row r="171" spans="1:5" ht="18.95" customHeight="1">
      <c r="A171" s="230" t="s">
        <v>1358</v>
      </c>
      <c r="B171" s="230" t="s">
        <v>1220</v>
      </c>
      <c r="C171" s="230" t="s">
        <v>1158</v>
      </c>
      <c r="D171" s="233" t="s">
        <v>1375</v>
      </c>
      <c r="E171" s="234">
        <v>160.94999999999999</v>
      </c>
    </row>
    <row r="172" spans="1:5" ht="18.95" customHeight="1">
      <c r="A172" s="230"/>
      <c r="B172" s="230" t="s">
        <v>1166</v>
      </c>
      <c r="C172" s="230"/>
      <c r="D172" s="233" t="s">
        <v>1376</v>
      </c>
      <c r="E172" s="234">
        <v>1577</v>
      </c>
    </row>
    <row r="173" spans="1:5" ht="18.95" customHeight="1">
      <c r="A173" s="230" t="s">
        <v>1358</v>
      </c>
      <c r="B173" s="230" t="s">
        <v>1377</v>
      </c>
      <c r="C173" s="230" t="s">
        <v>1168</v>
      </c>
      <c r="D173" s="233" t="s">
        <v>1378</v>
      </c>
      <c r="E173" s="234">
        <v>1577</v>
      </c>
    </row>
    <row r="174" spans="1:5" ht="18.95" customHeight="1">
      <c r="A174" s="230" t="s">
        <v>1379</v>
      </c>
      <c r="B174" s="230"/>
      <c r="C174" s="230"/>
      <c r="D174" s="233" t="s">
        <v>1380</v>
      </c>
      <c r="E174" s="234">
        <v>161.82</v>
      </c>
    </row>
    <row r="175" spans="1:5" ht="18.95" customHeight="1">
      <c r="A175" s="230"/>
      <c r="B175" s="230" t="s">
        <v>1153</v>
      </c>
      <c r="C175" s="230"/>
      <c r="D175" s="233" t="s">
        <v>1381</v>
      </c>
      <c r="E175" s="234">
        <v>97.82</v>
      </c>
    </row>
    <row r="176" spans="1:5" ht="18.95" customHeight="1">
      <c r="A176" s="230" t="s">
        <v>1382</v>
      </c>
      <c r="B176" s="230" t="s">
        <v>1156</v>
      </c>
      <c r="C176" s="230" t="s">
        <v>1153</v>
      </c>
      <c r="D176" s="233" t="s">
        <v>1383</v>
      </c>
      <c r="E176" s="234">
        <v>95.82</v>
      </c>
    </row>
    <row r="177" spans="1:5" ht="18.95" customHeight="1">
      <c r="A177" s="230" t="s">
        <v>1382</v>
      </c>
      <c r="B177" s="230" t="s">
        <v>1156</v>
      </c>
      <c r="C177" s="230" t="s">
        <v>1158</v>
      </c>
      <c r="D177" s="233" t="s">
        <v>1384</v>
      </c>
      <c r="E177" s="234">
        <v>2</v>
      </c>
    </row>
    <row r="178" spans="1:5" ht="18.95" customHeight="1">
      <c r="A178" s="230"/>
      <c r="B178" s="230" t="s">
        <v>1160</v>
      </c>
      <c r="C178" s="230"/>
      <c r="D178" s="233" t="s">
        <v>1385</v>
      </c>
      <c r="E178" s="234">
        <v>64</v>
      </c>
    </row>
    <row r="179" spans="1:5" ht="18.95" customHeight="1">
      <c r="A179" s="230" t="s">
        <v>1382</v>
      </c>
      <c r="B179" s="230" t="s">
        <v>1194</v>
      </c>
      <c r="C179" s="230" t="s">
        <v>1158</v>
      </c>
      <c r="D179" s="233" t="s">
        <v>1386</v>
      </c>
      <c r="E179" s="234">
        <v>54</v>
      </c>
    </row>
    <row r="180" spans="1:5" ht="18.95" customHeight="1">
      <c r="A180" s="230" t="s">
        <v>1382</v>
      </c>
      <c r="B180" s="230" t="s">
        <v>1194</v>
      </c>
      <c r="C180" s="230" t="s">
        <v>1168</v>
      </c>
      <c r="D180" s="233" t="s">
        <v>1387</v>
      </c>
      <c r="E180" s="234">
        <v>10</v>
      </c>
    </row>
    <row r="181" spans="1:5" ht="18.95" customHeight="1">
      <c r="A181" s="230" t="s">
        <v>1388</v>
      </c>
      <c r="B181" s="230"/>
      <c r="C181" s="230"/>
      <c r="D181" s="233" t="s">
        <v>1389</v>
      </c>
      <c r="E181" s="234">
        <v>2102.66</v>
      </c>
    </row>
    <row r="182" spans="1:5" ht="18.95" customHeight="1">
      <c r="A182" s="230"/>
      <c r="B182" s="230" t="s">
        <v>1153</v>
      </c>
      <c r="C182" s="230"/>
      <c r="D182" s="233" t="s">
        <v>1390</v>
      </c>
      <c r="E182" s="234">
        <v>1777.94</v>
      </c>
    </row>
    <row r="183" spans="1:5" ht="18.95" customHeight="1">
      <c r="A183" s="230" t="s">
        <v>1391</v>
      </c>
      <c r="B183" s="230" t="s">
        <v>1156</v>
      </c>
      <c r="C183" s="230" t="s">
        <v>1153</v>
      </c>
      <c r="D183" s="233" t="s">
        <v>1392</v>
      </c>
      <c r="E183" s="234">
        <v>256.24</v>
      </c>
    </row>
    <row r="184" spans="1:5" ht="18.95" customHeight="1">
      <c r="A184" s="230" t="s">
        <v>1391</v>
      </c>
      <c r="B184" s="230" t="s">
        <v>1156</v>
      </c>
      <c r="C184" s="230" t="s">
        <v>1158</v>
      </c>
      <c r="D184" s="233" t="s">
        <v>1393</v>
      </c>
      <c r="E184" s="234">
        <v>5.6</v>
      </c>
    </row>
    <row r="185" spans="1:5" ht="18.95" customHeight="1">
      <c r="A185" s="230" t="s">
        <v>1391</v>
      </c>
      <c r="B185" s="230" t="s">
        <v>1156</v>
      </c>
      <c r="C185" s="230" t="s">
        <v>1160</v>
      </c>
      <c r="D185" s="233" t="s">
        <v>1394</v>
      </c>
      <c r="E185" s="234">
        <v>87.62</v>
      </c>
    </row>
    <row r="186" spans="1:5" ht="18.95" customHeight="1">
      <c r="A186" s="230" t="s">
        <v>1391</v>
      </c>
      <c r="B186" s="230" t="s">
        <v>1156</v>
      </c>
      <c r="C186" s="230" t="s">
        <v>1186</v>
      </c>
      <c r="D186" s="233" t="s">
        <v>1395</v>
      </c>
      <c r="E186" s="234">
        <v>5</v>
      </c>
    </row>
    <row r="187" spans="1:5" ht="18.95" customHeight="1">
      <c r="A187" s="230" t="s">
        <v>1391</v>
      </c>
      <c r="B187" s="230" t="s">
        <v>1156</v>
      </c>
      <c r="C187" s="230" t="s">
        <v>1162</v>
      </c>
      <c r="D187" s="233" t="s">
        <v>1396</v>
      </c>
      <c r="E187" s="234">
        <v>262.91000000000003</v>
      </c>
    </row>
    <row r="188" spans="1:5" ht="18.95" customHeight="1">
      <c r="A188" s="230" t="s">
        <v>1391</v>
      </c>
      <c r="B188" s="230" t="s">
        <v>1156</v>
      </c>
      <c r="C188" s="230" t="s">
        <v>1164</v>
      </c>
      <c r="D188" s="233" t="s">
        <v>1397</v>
      </c>
      <c r="E188" s="234">
        <v>70.069999999999993</v>
      </c>
    </row>
    <row r="189" spans="1:5" ht="18.95" customHeight="1">
      <c r="A189" s="230" t="s">
        <v>1391</v>
      </c>
      <c r="B189" s="230" t="s">
        <v>1156</v>
      </c>
      <c r="C189" s="230" t="s">
        <v>1166</v>
      </c>
      <c r="D189" s="233" t="s">
        <v>1398</v>
      </c>
      <c r="E189" s="234">
        <v>23.5</v>
      </c>
    </row>
    <row r="190" spans="1:5" ht="18.95" customHeight="1">
      <c r="A190" s="230" t="s">
        <v>1391</v>
      </c>
      <c r="B190" s="230" t="s">
        <v>1156</v>
      </c>
      <c r="C190" s="230" t="s">
        <v>1229</v>
      </c>
      <c r="D190" s="233" t="s">
        <v>1399</v>
      </c>
      <c r="E190" s="234">
        <v>7.5</v>
      </c>
    </row>
    <row r="191" spans="1:5" ht="18.95" customHeight="1">
      <c r="A191" s="230" t="s">
        <v>1391</v>
      </c>
      <c r="B191" s="230" t="s">
        <v>1156</v>
      </c>
      <c r="C191" s="230" t="s">
        <v>1400</v>
      </c>
      <c r="D191" s="233" t="s">
        <v>1401</v>
      </c>
      <c r="E191" s="234">
        <v>3</v>
      </c>
    </row>
    <row r="192" spans="1:5" ht="18.95" customHeight="1">
      <c r="A192" s="230" t="s">
        <v>1391</v>
      </c>
      <c r="B192" s="230" t="s">
        <v>1156</v>
      </c>
      <c r="C192" s="230" t="s">
        <v>1168</v>
      </c>
      <c r="D192" s="233" t="s">
        <v>1402</v>
      </c>
      <c r="E192" s="234">
        <v>1056.5</v>
      </c>
    </row>
    <row r="193" spans="1:5" ht="18.95" customHeight="1">
      <c r="A193" s="230"/>
      <c r="B193" s="230" t="s">
        <v>1158</v>
      </c>
      <c r="C193" s="230"/>
      <c r="D193" s="233" t="s">
        <v>1403</v>
      </c>
      <c r="E193" s="234">
        <v>38.340000000000003</v>
      </c>
    </row>
    <row r="194" spans="1:5" ht="18.95" customHeight="1">
      <c r="A194" s="230" t="s">
        <v>1391</v>
      </c>
      <c r="B194" s="230" t="s">
        <v>1171</v>
      </c>
      <c r="C194" s="230" t="s">
        <v>1153</v>
      </c>
      <c r="D194" s="233" t="s">
        <v>1404</v>
      </c>
      <c r="E194" s="234">
        <v>34.340000000000003</v>
      </c>
    </row>
    <row r="195" spans="1:5" ht="18.95" customHeight="1">
      <c r="A195" s="230" t="s">
        <v>1391</v>
      </c>
      <c r="B195" s="230" t="s">
        <v>1171</v>
      </c>
      <c r="C195" s="230" t="s">
        <v>1158</v>
      </c>
      <c r="D195" s="233" t="s">
        <v>1405</v>
      </c>
      <c r="E195" s="234">
        <v>4</v>
      </c>
    </row>
    <row r="196" spans="1:5" ht="18.95" customHeight="1">
      <c r="A196" s="230"/>
      <c r="B196" s="230" t="s">
        <v>1174</v>
      </c>
      <c r="C196" s="230"/>
      <c r="D196" s="233" t="s">
        <v>1406</v>
      </c>
      <c r="E196" s="234">
        <v>158.59</v>
      </c>
    </row>
    <row r="197" spans="1:5" ht="18.95" customHeight="1">
      <c r="A197" s="230" t="s">
        <v>1391</v>
      </c>
      <c r="B197" s="230" t="s">
        <v>1181</v>
      </c>
      <c r="C197" s="230" t="s">
        <v>1153</v>
      </c>
      <c r="D197" s="233" t="s">
        <v>1407</v>
      </c>
      <c r="E197" s="234">
        <v>1.1000000000000001</v>
      </c>
    </row>
    <row r="198" spans="1:5" ht="18.95" customHeight="1">
      <c r="A198" s="230" t="s">
        <v>1391</v>
      </c>
      <c r="B198" s="230" t="s">
        <v>1181</v>
      </c>
      <c r="C198" s="230" t="s">
        <v>1186</v>
      </c>
      <c r="D198" s="233" t="s">
        <v>1408</v>
      </c>
      <c r="E198" s="234">
        <v>13</v>
      </c>
    </row>
    <row r="199" spans="1:5" ht="18.95" customHeight="1">
      <c r="A199" s="230" t="s">
        <v>1391</v>
      </c>
      <c r="B199" s="230" t="s">
        <v>1181</v>
      </c>
      <c r="C199" s="230" t="s">
        <v>1164</v>
      </c>
      <c r="D199" s="233" t="s">
        <v>1409</v>
      </c>
      <c r="E199" s="234">
        <v>10</v>
      </c>
    </row>
    <row r="200" spans="1:5" ht="18.95" customHeight="1">
      <c r="A200" s="230" t="s">
        <v>1391</v>
      </c>
      <c r="B200" s="230" t="s">
        <v>1181</v>
      </c>
      <c r="C200" s="230" t="s">
        <v>1168</v>
      </c>
      <c r="D200" s="233" t="s">
        <v>1410</v>
      </c>
      <c r="E200" s="234">
        <v>134.49</v>
      </c>
    </row>
    <row r="201" spans="1:5" ht="18.95" customHeight="1">
      <c r="A201" s="230"/>
      <c r="B201" s="230" t="s">
        <v>1160</v>
      </c>
      <c r="C201" s="230"/>
      <c r="D201" s="233" t="s">
        <v>1411</v>
      </c>
      <c r="E201" s="234">
        <v>27.79</v>
      </c>
    </row>
    <row r="202" spans="1:5" ht="18.95" customHeight="1">
      <c r="A202" s="230" t="s">
        <v>1391</v>
      </c>
      <c r="B202" s="230" t="s">
        <v>1194</v>
      </c>
      <c r="C202" s="230" t="s">
        <v>1160</v>
      </c>
      <c r="D202" s="233" t="s">
        <v>1412</v>
      </c>
      <c r="E202" s="234">
        <v>6</v>
      </c>
    </row>
    <row r="203" spans="1:5" ht="18.95" customHeight="1">
      <c r="A203" s="230" t="s">
        <v>1391</v>
      </c>
      <c r="B203" s="230" t="s">
        <v>1194</v>
      </c>
      <c r="C203" s="230" t="s">
        <v>1177</v>
      </c>
      <c r="D203" s="233" t="s">
        <v>1413</v>
      </c>
      <c r="E203" s="234">
        <v>12</v>
      </c>
    </row>
    <row r="204" spans="1:5" ht="18.95" customHeight="1">
      <c r="A204" s="230" t="s">
        <v>1391</v>
      </c>
      <c r="B204" s="230" t="s">
        <v>1194</v>
      </c>
      <c r="C204" s="230" t="s">
        <v>1168</v>
      </c>
      <c r="D204" s="233" t="s">
        <v>1414</v>
      </c>
      <c r="E204" s="234">
        <v>9.7899999999999991</v>
      </c>
    </row>
    <row r="205" spans="1:5" ht="18.95" customHeight="1">
      <c r="A205" s="230"/>
      <c r="B205" s="230" t="s">
        <v>1168</v>
      </c>
      <c r="C205" s="230"/>
      <c r="D205" s="233" t="s">
        <v>1415</v>
      </c>
      <c r="E205" s="234">
        <v>100</v>
      </c>
    </row>
    <row r="206" spans="1:5" ht="18.95" customHeight="1">
      <c r="A206" s="230" t="s">
        <v>1391</v>
      </c>
      <c r="B206" s="230" t="s">
        <v>1310</v>
      </c>
      <c r="C206" s="230" t="s">
        <v>1168</v>
      </c>
      <c r="D206" s="233" t="s">
        <v>1416</v>
      </c>
      <c r="E206" s="234">
        <v>100</v>
      </c>
    </row>
    <row r="207" spans="1:5" ht="18.95" customHeight="1">
      <c r="A207" s="230" t="s">
        <v>1417</v>
      </c>
      <c r="B207" s="230"/>
      <c r="C207" s="230"/>
      <c r="D207" s="233" t="s">
        <v>1418</v>
      </c>
      <c r="E207" s="234">
        <v>22231.56</v>
      </c>
    </row>
    <row r="208" spans="1:5" ht="18.95" customHeight="1">
      <c r="A208" s="230"/>
      <c r="B208" s="230" t="s">
        <v>1153</v>
      </c>
      <c r="C208" s="230"/>
      <c r="D208" s="233" t="s">
        <v>1419</v>
      </c>
      <c r="E208" s="234">
        <v>1050.67</v>
      </c>
    </row>
    <row r="209" spans="1:5" ht="18.95" customHeight="1">
      <c r="A209" s="230" t="s">
        <v>1420</v>
      </c>
      <c r="B209" s="230" t="s">
        <v>1156</v>
      </c>
      <c r="C209" s="230" t="s">
        <v>1153</v>
      </c>
      <c r="D209" s="233" t="s">
        <v>1421</v>
      </c>
      <c r="E209" s="234">
        <v>202.44</v>
      </c>
    </row>
    <row r="210" spans="1:5" ht="18.95" customHeight="1">
      <c r="A210" s="230" t="s">
        <v>1420</v>
      </c>
      <c r="B210" s="230" t="s">
        <v>1156</v>
      </c>
      <c r="C210" s="230" t="s">
        <v>1158</v>
      </c>
      <c r="D210" s="233" t="s">
        <v>1422</v>
      </c>
      <c r="E210" s="234">
        <v>6</v>
      </c>
    </row>
    <row r="211" spans="1:5" ht="18.95" customHeight="1">
      <c r="A211" s="230" t="s">
        <v>1420</v>
      </c>
      <c r="B211" s="230" t="s">
        <v>1156</v>
      </c>
      <c r="C211" s="230" t="s">
        <v>1160</v>
      </c>
      <c r="D211" s="233" t="s">
        <v>1423</v>
      </c>
      <c r="E211" s="234">
        <v>0</v>
      </c>
    </row>
    <row r="212" spans="1:5" ht="18.95" customHeight="1">
      <c r="A212" s="230" t="s">
        <v>1420</v>
      </c>
      <c r="B212" s="230" t="s">
        <v>1156</v>
      </c>
      <c r="C212" s="230" t="s">
        <v>1166</v>
      </c>
      <c r="D212" s="233" t="s">
        <v>1424</v>
      </c>
      <c r="E212" s="234">
        <v>820.23</v>
      </c>
    </row>
    <row r="213" spans="1:5" ht="18.95" customHeight="1">
      <c r="A213" s="230" t="s">
        <v>1420</v>
      </c>
      <c r="B213" s="230" t="s">
        <v>1156</v>
      </c>
      <c r="C213" s="230" t="s">
        <v>1168</v>
      </c>
      <c r="D213" s="233" t="s">
        <v>1425</v>
      </c>
      <c r="E213" s="234">
        <v>22</v>
      </c>
    </row>
    <row r="214" spans="1:5" ht="18.95" customHeight="1">
      <c r="A214" s="230"/>
      <c r="B214" s="230" t="s">
        <v>1158</v>
      </c>
      <c r="C214" s="230"/>
      <c r="D214" s="233" t="s">
        <v>1426</v>
      </c>
      <c r="E214" s="234">
        <v>618.49</v>
      </c>
    </row>
    <row r="215" spans="1:5" ht="18.95" customHeight="1">
      <c r="A215" s="230" t="s">
        <v>1420</v>
      </c>
      <c r="B215" s="230" t="s">
        <v>1171</v>
      </c>
      <c r="C215" s="230" t="s">
        <v>1153</v>
      </c>
      <c r="D215" s="233" t="s">
        <v>1427</v>
      </c>
      <c r="E215" s="234">
        <v>175.24</v>
      </c>
    </row>
    <row r="216" spans="1:5" ht="18.95" customHeight="1">
      <c r="A216" s="230" t="s">
        <v>1420</v>
      </c>
      <c r="B216" s="230" t="s">
        <v>1171</v>
      </c>
      <c r="C216" s="230" t="s">
        <v>1158</v>
      </c>
      <c r="D216" s="233" t="s">
        <v>1428</v>
      </c>
      <c r="E216" s="234">
        <v>5</v>
      </c>
    </row>
    <row r="217" spans="1:5" ht="18.95" customHeight="1">
      <c r="A217" s="230" t="s">
        <v>1420</v>
      </c>
      <c r="B217" s="230" t="s">
        <v>1171</v>
      </c>
      <c r="C217" s="230" t="s">
        <v>1162</v>
      </c>
      <c r="D217" s="233" t="s">
        <v>1429</v>
      </c>
      <c r="E217" s="234">
        <v>35.17</v>
      </c>
    </row>
    <row r="218" spans="1:5" ht="18.95" customHeight="1">
      <c r="A218" s="230" t="s">
        <v>1420</v>
      </c>
      <c r="B218" s="230" t="s">
        <v>1171</v>
      </c>
      <c r="C218" s="230" t="s">
        <v>1164</v>
      </c>
      <c r="D218" s="233" t="s">
        <v>1430</v>
      </c>
      <c r="E218" s="234">
        <v>403.08</v>
      </c>
    </row>
    <row r="219" spans="1:5" ht="18.95" customHeight="1">
      <c r="A219" s="230"/>
      <c r="B219" s="230" t="s">
        <v>1177</v>
      </c>
      <c r="C219" s="230"/>
      <c r="D219" s="233" t="s">
        <v>1431</v>
      </c>
      <c r="E219" s="234">
        <v>3963.45</v>
      </c>
    </row>
    <row r="220" spans="1:5" ht="18.95" customHeight="1">
      <c r="A220" s="230" t="s">
        <v>1420</v>
      </c>
      <c r="B220" s="230" t="s">
        <v>1199</v>
      </c>
      <c r="C220" s="230" t="s">
        <v>1153</v>
      </c>
      <c r="D220" s="233" t="s">
        <v>1432</v>
      </c>
      <c r="E220" s="234">
        <v>2.5</v>
      </c>
    </row>
    <row r="221" spans="1:5" ht="18.95" customHeight="1">
      <c r="A221" s="230" t="s">
        <v>1420</v>
      </c>
      <c r="B221" s="230" t="s">
        <v>1199</v>
      </c>
      <c r="C221" s="230" t="s">
        <v>1158</v>
      </c>
      <c r="D221" s="233" t="s">
        <v>1433</v>
      </c>
      <c r="E221" s="234">
        <v>19.29</v>
      </c>
    </row>
    <row r="222" spans="1:5" ht="18.95" customHeight="1">
      <c r="A222" s="230" t="s">
        <v>1420</v>
      </c>
      <c r="B222" s="230" t="s">
        <v>1199</v>
      </c>
      <c r="C222" s="230" t="s">
        <v>1177</v>
      </c>
      <c r="D222" s="233" t="s">
        <v>1434</v>
      </c>
      <c r="E222" s="234">
        <v>3848.35</v>
      </c>
    </row>
    <row r="223" spans="1:5" ht="18.95" customHeight="1">
      <c r="A223" s="230" t="s">
        <v>1420</v>
      </c>
      <c r="B223" s="230" t="s">
        <v>1199</v>
      </c>
      <c r="C223" s="230" t="s">
        <v>1186</v>
      </c>
      <c r="D223" s="233" t="s">
        <v>1435</v>
      </c>
      <c r="E223" s="234">
        <v>93.31</v>
      </c>
    </row>
    <row r="224" spans="1:5" ht="18.95" customHeight="1">
      <c r="A224" s="230" t="s">
        <v>1420</v>
      </c>
      <c r="B224" s="230" t="s">
        <v>1199</v>
      </c>
      <c r="C224" s="230" t="s">
        <v>1168</v>
      </c>
      <c r="D224" s="233" t="s">
        <v>1436</v>
      </c>
      <c r="E224" s="234">
        <v>0</v>
      </c>
    </row>
    <row r="225" spans="1:5" ht="18.95" customHeight="1">
      <c r="A225" s="230"/>
      <c r="B225" s="230" t="s">
        <v>1162</v>
      </c>
      <c r="C225" s="230"/>
      <c r="D225" s="233" t="s">
        <v>1437</v>
      </c>
      <c r="E225" s="234">
        <v>92</v>
      </c>
    </row>
    <row r="226" spans="1:5" ht="18.95" customHeight="1">
      <c r="A226" s="230" t="s">
        <v>1420</v>
      </c>
      <c r="B226" s="230" t="s">
        <v>1215</v>
      </c>
      <c r="C226" s="230" t="s">
        <v>1168</v>
      </c>
      <c r="D226" s="233" t="s">
        <v>1438</v>
      </c>
      <c r="E226" s="234">
        <v>92</v>
      </c>
    </row>
    <row r="227" spans="1:5" ht="18.95" customHeight="1">
      <c r="A227" s="230"/>
      <c r="B227" s="230" t="s">
        <v>1164</v>
      </c>
      <c r="C227" s="230"/>
      <c r="D227" s="233" t="s">
        <v>1439</v>
      </c>
      <c r="E227" s="234">
        <v>1288.8800000000001</v>
      </c>
    </row>
    <row r="228" spans="1:5" ht="18.95" customHeight="1">
      <c r="A228" s="230" t="s">
        <v>1420</v>
      </c>
      <c r="B228" s="230" t="s">
        <v>1220</v>
      </c>
      <c r="C228" s="230" t="s">
        <v>1153</v>
      </c>
      <c r="D228" s="233" t="s">
        <v>1440</v>
      </c>
      <c r="E228" s="234">
        <v>900</v>
      </c>
    </row>
    <row r="229" spans="1:5" ht="18.95" customHeight="1">
      <c r="A229" s="230" t="s">
        <v>1420</v>
      </c>
      <c r="B229" s="230" t="s">
        <v>1220</v>
      </c>
      <c r="C229" s="230" t="s">
        <v>1158</v>
      </c>
      <c r="D229" s="233" t="s">
        <v>1441</v>
      </c>
      <c r="E229" s="234">
        <v>41.32</v>
      </c>
    </row>
    <row r="230" spans="1:5" ht="18.95" customHeight="1">
      <c r="A230" s="230" t="s">
        <v>1420</v>
      </c>
      <c r="B230" s="230" t="s">
        <v>1220</v>
      </c>
      <c r="C230" s="230" t="s">
        <v>1177</v>
      </c>
      <c r="D230" s="233" t="s">
        <v>1442</v>
      </c>
      <c r="E230" s="234">
        <v>211.8</v>
      </c>
    </row>
    <row r="231" spans="1:5" ht="18.95" customHeight="1">
      <c r="A231" s="230" t="s">
        <v>1420</v>
      </c>
      <c r="B231" s="230" t="s">
        <v>1220</v>
      </c>
      <c r="C231" s="230" t="s">
        <v>1168</v>
      </c>
      <c r="D231" s="233" t="s">
        <v>1443</v>
      </c>
      <c r="E231" s="234">
        <v>135.76</v>
      </c>
    </row>
    <row r="232" spans="1:5" ht="18.95" customHeight="1">
      <c r="A232" s="230"/>
      <c r="B232" s="230" t="s">
        <v>1166</v>
      </c>
      <c r="C232" s="230"/>
      <c r="D232" s="233" t="s">
        <v>1444</v>
      </c>
      <c r="E232" s="234">
        <v>127.8</v>
      </c>
    </row>
    <row r="233" spans="1:5" ht="18.95" customHeight="1">
      <c r="A233" s="230" t="s">
        <v>1420</v>
      </c>
      <c r="B233" s="230" t="s">
        <v>1377</v>
      </c>
      <c r="C233" s="230" t="s">
        <v>1153</v>
      </c>
      <c r="D233" s="233" t="s">
        <v>1445</v>
      </c>
      <c r="E233" s="234">
        <v>127.8</v>
      </c>
    </row>
    <row r="234" spans="1:5" ht="18.95" customHeight="1">
      <c r="A234" s="230"/>
      <c r="B234" s="230" t="s">
        <v>1225</v>
      </c>
      <c r="C234" s="230"/>
      <c r="D234" s="233" t="s">
        <v>1446</v>
      </c>
      <c r="E234" s="234">
        <v>354.04</v>
      </c>
    </row>
    <row r="235" spans="1:5" ht="18.95" customHeight="1">
      <c r="A235" s="230" t="s">
        <v>1420</v>
      </c>
      <c r="B235" s="230" t="s">
        <v>1227</v>
      </c>
      <c r="C235" s="230" t="s">
        <v>1158</v>
      </c>
      <c r="D235" s="233" t="s">
        <v>1447</v>
      </c>
      <c r="E235" s="234">
        <v>9.56</v>
      </c>
    </row>
    <row r="236" spans="1:5" ht="18.95" customHeight="1">
      <c r="A236" s="230" t="s">
        <v>1420</v>
      </c>
      <c r="B236" s="230" t="s">
        <v>1227</v>
      </c>
      <c r="C236" s="230" t="s">
        <v>1160</v>
      </c>
      <c r="D236" s="233" t="s">
        <v>1448</v>
      </c>
      <c r="E236" s="234">
        <v>2</v>
      </c>
    </row>
    <row r="237" spans="1:5" ht="18.95" customHeight="1">
      <c r="A237" s="230" t="s">
        <v>1420</v>
      </c>
      <c r="B237" s="230" t="s">
        <v>1227</v>
      </c>
      <c r="C237" s="230" t="s">
        <v>1177</v>
      </c>
      <c r="D237" s="233" t="s">
        <v>1449</v>
      </c>
      <c r="E237" s="234">
        <v>312.12</v>
      </c>
    </row>
    <row r="238" spans="1:5" ht="18.95" customHeight="1">
      <c r="A238" s="230" t="s">
        <v>1420</v>
      </c>
      <c r="B238" s="230" t="s">
        <v>1227</v>
      </c>
      <c r="C238" s="230" t="s">
        <v>1168</v>
      </c>
      <c r="D238" s="233" t="s">
        <v>1450</v>
      </c>
      <c r="E238" s="234">
        <v>30.36</v>
      </c>
    </row>
    <row r="239" spans="1:5" ht="18.95" customHeight="1">
      <c r="A239" s="230"/>
      <c r="B239" s="230" t="s">
        <v>1229</v>
      </c>
      <c r="C239" s="230"/>
      <c r="D239" s="233" t="s">
        <v>1451</v>
      </c>
      <c r="E239" s="234">
        <v>352.74</v>
      </c>
    </row>
    <row r="240" spans="1:5" ht="18.95" customHeight="1">
      <c r="A240" s="230" t="s">
        <v>1420</v>
      </c>
      <c r="B240" s="230" t="s">
        <v>1231</v>
      </c>
      <c r="C240" s="230" t="s">
        <v>1153</v>
      </c>
      <c r="D240" s="233" t="s">
        <v>1452</v>
      </c>
      <c r="E240" s="234">
        <v>110.94</v>
      </c>
    </row>
    <row r="241" spans="1:5" ht="18.95" customHeight="1">
      <c r="A241" s="230" t="s">
        <v>1420</v>
      </c>
      <c r="B241" s="230" t="s">
        <v>1231</v>
      </c>
      <c r="C241" s="230" t="s">
        <v>1158</v>
      </c>
      <c r="D241" s="233" t="s">
        <v>1453</v>
      </c>
      <c r="E241" s="234">
        <v>19.57</v>
      </c>
    </row>
    <row r="242" spans="1:5" ht="18.95" customHeight="1">
      <c r="A242" s="230" t="s">
        <v>1420</v>
      </c>
      <c r="B242" s="230" t="s">
        <v>1231</v>
      </c>
      <c r="C242" s="230" t="s">
        <v>1160</v>
      </c>
      <c r="D242" s="233" t="s">
        <v>1454</v>
      </c>
      <c r="E242" s="234">
        <v>41.19</v>
      </c>
    </row>
    <row r="243" spans="1:5" ht="18.95" customHeight="1">
      <c r="A243" s="230" t="s">
        <v>1420</v>
      </c>
      <c r="B243" s="230" t="s">
        <v>1231</v>
      </c>
      <c r="C243" s="230" t="s">
        <v>1177</v>
      </c>
      <c r="D243" s="233" t="s">
        <v>1455</v>
      </c>
      <c r="E243" s="234">
        <v>32.79</v>
      </c>
    </row>
    <row r="244" spans="1:5" ht="18.95" customHeight="1">
      <c r="A244" s="230" t="s">
        <v>1420</v>
      </c>
      <c r="B244" s="230" t="s">
        <v>1231</v>
      </c>
      <c r="C244" s="230" t="s">
        <v>1168</v>
      </c>
      <c r="D244" s="233" t="s">
        <v>1456</v>
      </c>
      <c r="E244" s="234">
        <v>148.25</v>
      </c>
    </row>
    <row r="245" spans="1:5" ht="18.95" customHeight="1">
      <c r="A245" s="230"/>
      <c r="B245" s="230" t="s">
        <v>1457</v>
      </c>
      <c r="C245" s="230"/>
      <c r="D245" s="233" t="s">
        <v>1458</v>
      </c>
      <c r="E245" s="234">
        <v>9</v>
      </c>
    </row>
    <row r="246" spans="1:5" ht="18.95" customHeight="1">
      <c r="A246" s="230" t="s">
        <v>1420</v>
      </c>
      <c r="B246" s="230" t="s">
        <v>1459</v>
      </c>
      <c r="C246" s="230" t="s">
        <v>1153</v>
      </c>
      <c r="D246" s="233" t="s">
        <v>1460</v>
      </c>
      <c r="E246" s="234">
        <v>9</v>
      </c>
    </row>
    <row r="247" spans="1:5" ht="18.95" customHeight="1">
      <c r="A247" s="230"/>
      <c r="B247" s="230" t="s">
        <v>1461</v>
      </c>
      <c r="C247" s="230"/>
      <c r="D247" s="233" t="s">
        <v>1462</v>
      </c>
      <c r="E247" s="234">
        <v>436.41</v>
      </c>
    </row>
    <row r="248" spans="1:5" ht="18.95" customHeight="1">
      <c r="A248" s="230" t="s">
        <v>1420</v>
      </c>
      <c r="B248" s="230" t="s">
        <v>1463</v>
      </c>
      <c r="C248" s="230" t="s">
        <v>1153</v>
      </c>
      <c r="D248" s="233" t="s">
        <v>1464</v>
      </c>
      <c r="E248" s="234">
        <v>411.41</v>
      </c>
    </row>
    <row r="249" spans="1:5" ht="18.95" customHeight="1">
      <c r="A249" s="230" t="s">
        <v>1420</v>
      </c>
      <c r="B249" s="230" t="s">
        <v>1463</v>
      </c>
      <c r="C249" s="230" t="s">
        <v>1158</v>
      </c>
      <c r="D249" s="233" t="s">
        <v>1465</v>
      </c>
      <c r="E249" s="234">
        <v>25</v>
      </c>
    </row>
    <row r="250" spans="1:5" ht="18.95" customHeight="1">
      <c r="A250" s="230"/>
      <c r="B250" s="230" t="s">
        <v>1466</v>
      </c>
      <c r="C250" s="230"/>
      <c r="D250" s="233" t="s">
        <v>1467</v>
      </c>
      <c r="E250" s="234">
        <v>63</v>
      </c>
    </row>
    <row r="251" spans="1:5" ht="18.95" customHeight="1">
      <c r="A251" s="230" t="s">
        <v>1420</v>
      </c>
      <c r="B251" s="230" t="s">
        <v>1468</v>
      </c>
      <c r="C251" s="230" t="s">
        <v>1153</v>
      </c>
      <c r="D251" s="233" t="s">
        <v>1469</v>
      </c>
      <c r="E251" s="234">
        <v>43</v>
      </c>
    </row>
    <row r="252" spans="1:5" ht="18.95" customHeight="1">
      <c r="A252" s="230" t="s">
        <v>1420</v>
      </c>
      <c r="B252" s="230" t="s">
        <v>1468</v>
      </c>
      <c r="C252" s="230" t="s">
        <v>1158</v>
      </c>
      <c r="D252" s="233" t="s">
        <v>1470</v>
      </c>
      <c r="E252" s="234">
        <v>20</v>
      </c>
    </row>
    <row r="253" spans="1:5" ht="18.95" customHeight="1">
      <c r="A253" s="230"/>
      <c r="B253" s="230" t="s">
        <v>1471</v>
      </c>
      <c r="C253" s="230"/>
      <c r="D253" s="233" t="s">
        <v>1472</v>
      </c>
      <c r="E253" s="234">
        <v>851.69</v>
      </c>
    </row>
    <row r="254" spans="1:5" ht="18.95" customHeight="1">
      <c r="A254" s="230" t="s">
        <v>1420</v>
      </c>
      <c r="B254" s="230" t="s">
        <v>1473</v>
      </c>
      <c r="C254" s="230" t="s">
        <v>1158</v>
      </c>
      <c r="D254" s="233" t="s">
        <v>1474</v>
      </c>
      <c r="E254" s="234">
        <v>851.69</v>
      </c>
    </row>
    <row r="255" spans="1:5" ht="18.95" customHeight="1">
      <c r="A255" s="230"/>
      <c r="B255" s="230" t="s">
        <v>1254</v>
      </c>
      <c r="C255" s="230"/>
      <c r="D255" s="233" t="s">
        <v>1475</v>
      </c>
      <c r="E255" s="234">
        <v>23.39</v>
      </c>
    </row>
    <row r="256" spans="1:5" ht="18.95" customHeight="1">
      <c r="A256" s="230" t="s">
        <v>1420</v>
      </c>
      <c r="B256" s="230" t="s">
        <v>1256</v>
      </c>
      <c r="C256" s="230" t="s">
        <v>1158</v>
      </c>
      <c r="D256" s="233" t="s">
        <v>1476</v>
      </c>
      <c r="E256" s="234">
        <v>23.39</v>
      </c>
    </row>
    <row r="257" spans="1:5" ht="18.95" customHeight="1">
      <c r="A257" s="230"/>
      <c r="B257" s="230" t="s">
        <v>1259</v>
      </c>
      <c r="C257" s="230"/>
      <c r="D257" s="233" t="s">
        <v>1477</v>
      </c>
      <c r="E257" s="234">
        <v>12590.9</v>
      </c>
    </row>
    <row r="258" spans="1:5" ht="18.95" customHeight="1">
      <c r="A258" s="230" t="s">
        <v>1420</v>
      </c>
      <c r="B258" s="230" t="s">
        <v>1261</v>
      </c>
      <c r="C258" s="230" t="s">
        <v>1153</v>
      </c>
      <c r="D258" s="233" t="s">
        <v>1478</v>
      </c>
      <c r="E258" s="234">
        <v>450</v>
      </c>
    </row>
    <row r="259" spans="1:5" ht="18.95" customHeight="1">
      <c r="A259" s="230" t="s">
        <v>1420</v>
      </c>
      <c r="B259" s="230" t="s">
        <v>1261</v>
      </c>
      <c r="C259" s="230" t="s">
        <v>1158</v>
      </c>
      <c r="D259" s="233" t="s">
        <v>1479</v>
      </c>
      <c r="E259" s="234">
        <v>580.9</v>
      </c>
    </row>
    <row r="260" spans="1:5" ht="18.95" customHeight="1">
      <c r="A260" s="230" t="s">
        <v>1420</v>
      </c>
      <c r="B260" s="230" t="s">
        <v>1261</v>
      </c>
      <c r="C260" s="230" t="s">
        <v>1168</v>
      </c>
      <c r="D260" s="233" t="s">
        <v>1480</v>
      </c>
      <c r="E260" s="234">
        <v>11560</v>
      </c>
    </row>
    <row r="261" spans="1:5" ht="18.95" customHeight="1">
      <c r="A261" s="230"/>
      <c r="B261" s="230" t="s">
        <v>1168</v>
      </c>
      <c r="C261" s="230"/>
      <c r="D261" s="233" t="s">
        <v>1481</v>
      </c>
      <c r="E261" s="234">
        <v>409.1</v>
      </c>
    </row>
    <row r="262" spans="1:5" ht="18.95" customHeight="1">
      <c r="A262" s="230" t="s">
        <v>1420</v>
      </c>
      <c r="B262" s="230" t="s">
        <v>1310</v>
      </c>
      <c r="C262" s="230" t="s">
        <v>1153</v>
      </c>
      <c r="D262" s="233" t="s">
        <v>1482</v>
      </c>
      <c r="E262" s="234">
        <v>409.1</v>
      </c>
    </row>
    <row r="263" spans="1:5" ht="18.95" customHeight="1">
      <c r="A263" s="230" t="s">
        <v>1483</v>
      </c>
      <c r="B263" s="230"/>
      <c r="C263" s="230"/>
      <c r="D263" s="233" t="s">
        <v>1484</v>
      </c>
      <c r="E263" s="234">
        <v>0</v>
      </c>
    </row>
    <row r="264" spans="1:5" ht="18.95" customHeight="1">
      <c r="A264" s="230"/>
      <c r="B264" s="230" t="s">
        <v>1153</v>
      </c>
      <c r="C264" s="230"/>
      <c r="D264" s="233" t="s">
        <v>1485</v>
      </c>
      <c r="E264" s="234">
        <v>0</v>
      </c>
    </row>
    <row r="265" spans="1:5" ht="18.95" customHeight="1">
      <c r="A265" s="230" t="s">
        <v>1486</v>
      </c>
      <c r="B265" s="230" t="s">
        <v>1156</v>
      </c>
      <c r="C265" s="230" t="s">
        <v>1153</v>
      </c>
      <c r="D265" s="233" t="s">
        <v>1487</v>
      </c>
      <c r="E265" s="234">
        <v>0</v>
      </c>
    </row>
    <row r="266" spans="1:5" ht="18.95" customHeight="1">
      <c r="A266" s="230"/>
      <c r="B266" s="230" t="s">
        <v>1160</v>
      </c>
      <c r="C266" s="230"/>
      <c r="D266" s="233" t="s">
        <v>1488</v>
      </c>
      <c r="E266" s="234">
        <v>0</v>
      </c>
    </row>
    <row r="267" spans="1:5" ht="18.95" customHeight="1">
      <c r="A267" s="230" t="s">
        <v>1486</v>
      </c>
      <c r="B267" s="230" t="s">
        <v>1194</v>
      </c>
      <c r="C267" s="230" t="s">
        <v>1153</v>
      </c>
      <c r="D267" s="233" t="s">
        <v>1489</v>
      </c>
      <c r="E267" s="234">
        <v>0</v>
      </c>
    </row>
    <row r="268" spans="1:5" ht="18.95" customHeight="1">
      <c r="A268" s="230" t="s">
        <v>1490</v>
      </c>
      <c r="B268" s="230"/>
      <c r="C268" s="230"/>
      <c r="D268" s="233" t="s">
        <v>1491</v>
      </c>
      <c r="E268" s="234">
        <v>13813.26</v>
      </c>
    </row>
    <row r="269" spans="1:5" ht="18.95" customHeight="1">
      <c r="A269" s="230"/>
      <c r="B269" s="230" t="s">
        <v>1153</v>
      </c>
      <c r="C269" s="230"/>
      <c r="D269" s="233" t="s">
        <v>1492</v>
      </c>
      <c r="E269" s="234">
        <v>1313.95</v>
      </c>
    </row>
    <row r="270" spans="1:5" ht="18.95" customHeight="1">
      <c r="A270" s="230" t="s">
        <v>1493</v>
      </c>
      <c r="B270" s="230" t="s">
        <v>1156</v>
      </c>
      <c r="C270" s="230" t="s">
        <v>1153</v>
      </c>
      <c r="D270" s="233" t="s">
        <v>1494</v>
      </c>
      <c r="E270" s="234">
        <v>409.28</v>
      </c>
    </row>
    <row r="271" spans="1:5" ht="18.95" customHeight="1">
      <c r="A271" s="230" t="s">
        <v>1493</v>
      </c>
      <c r="B271" s="230" t="s">
        <v>1156</v>
      </c>
      <c r="C271" s="230" t="s">
        <v>1158</v>
      </c>
      <c r="D271" s="233" t="s">
        <v>1495</v>
      </c>
      <c r="E271" s="234">
        <v>385.17</v>
      </c>
    </row>
    <row r="272" spans="1:5" ht="18.95" customHeight="1">
      <c r="A272" s="230" t="s">
        <v>1493</v>
      </c>
      <c r="B272" s="230" t="s">
        <v>1156</v>
      </c>
      <c r="C272" s="230" t="s">
        <v>1168</v>
      </c>
      <c r="D272" s="233" t="s">
        <v>1496</v>
      </c>
      <c r="E272" s="234">
        <v>519.5</v>
      </c>
    </row>
    <row r="273" spans="1:5" ht="18.95" customHeight="1">
      <c r="A273" s="230"/>
      <c r="B273" s="230" t="s">
        <v>1158</v>
      </c>
      <c r="C273" s="230"/>
      <c r="D273" s="233" t="s">
        <v>1497</v>
      </c>
      <c r="E273" s="234">
        <v>1337.47</v>
      </c>
    </row>
    <row r="274" spans="1:5" ht="18.95" customHeight="1">
      <c r="A274" s="230" t="s">
        <v>1493</v>
      </c>
      <c r="B274" s="230" t="s">
        <v>1171</v>
      </c>
      <c r="C274" s="230" t="s">
        <v>1158</v>
      </c>
      <c r="D274" s="233" t="s">
        <v>1498</v>
      </c>
      <c r="E274" s="234">
        <v>241.04</v>
      </c>
    </row>
    <row r="275" spans="1:5" ht="18.95" customHeight="1">
      <c r="A275" s="230" t="s">
        <v>1493</v>
      </c>
      <c r="B275" s="230" t="s">
        <v>1171</v>
      </c>
      <c r="C275" s="230" t="s">
        <v>1164</v>
      </c>
      <c r="D275" s="233" t="s">
        <v>1499</v>
      </c>
      <c r="E275" s="234">
        <v>696.43</v>
      </c>
    </row>
    <row r="276" spans="1:5" ht="18.95" customHeight="1">
      <c r="A276" s="230" t="s">
        <v>1493</v>
      </c>
      <c r="B276" s="230" t="s">
        <v>1171</v>
      </c>
      <c r="C276" s="230" t="s">
        <v>1168</v>
      </c>
      <c r="D276" s="233" t="s">
        <v>1500</v>
      </c>
      <c r="E276" s="234">
        <v>400</v>
      </c>
    </row>
    <row r="277" spans="1:5" ht="18.95" customHeight="1">
      <c r="A277" s="230"/>
      <c r="B277" s="230" t="s">
        <v>1174</v>
      </c>
      <c r="C277" s="230"/>
      <c r="D277" s="233" t="s">
        <v>1501</v>
      </c>
      <c r="E277" s="234">
        <v>2643.43</v>
      </c>
    </row>
    <row r="278" spans="1:5" ht="18.95" customHeight="1">
      <c r="A278" s="230" t="s">
        <v>1493</v>
      </c>
      <c r="B278" s="230" t="s">
        <v>1181</v>
      </c>
      <c r="C278" s="230" t="s">
        <v>1158</v>
      </c>
      <c r="D278" s="233" t="s">
        <v>1502</v>
      </c>
      <c r="E278" s="234">
        <v>1440.41</v>
      </c>
    </row>
    <row r="279" spans="1:5" ht="18.95" customHeight="1">
      <c r="A279" s="230" t="s">
        <v>1493</v>
      </c>
      <c r="B279" s="230" t="s">
        <v>1181</v>
      </c>
      <c r="C279" s="230" t="s">
        <v>1168</v>
      </c>
      <c r="D279" s="233" t="s">
        <v>1503</v>
      </c>
      <c r="E279" s="234">
        <v>1203.02</v>
      </c>
    </row>
    <row r="280" spans="1:5" ht="18.95" customHeight="1">
      <c r="A280" s="230"/>
      <c r="B280" s="230" t="s">
        <v>1160</v>
      </c>
      <c r="C280" s="230"/>
      <c r="D280" s="233" t="s">
        <v>1504</v>
      </c>
      <c r="E280" s="234">
        <v>975.56</v>
      </c>
    </row>
    <row r="281" spans="1:5" ht="18.95" customHeight="1">
      <c r="A281" s="230" t="s">
        <v>1493</v>
      </c>
      <c r="B281" s="230" t="s">
        <v>1194</v>
      </c>
      <c r="C281" s="230" t="s">
        <v>1153</v>
      </c>
      <c r="D281" s="233" t="s">
        <v>1505</v>
      </c>
      <c r="E281" s="234">
        <v>328.39</v>
      </c>
    </row>
    <row r="282" spans="1:5" ht="18.95" customHeight="1">
      <c r="A282" s="230" t="s">
        <v>1493</v>
      </c>
      <c r="B282" s="230" t="s">
        <v>1194</v>
      </c>
      <c r="C282" s="230" t="s">
        <v>1158</v>
      </c>
      <c r="D282" s="233" t="s">
        <v>1506</v>
      </c>
      <c r="E282" s="234">
        <v>177.03</v>
      </c>
    </row>
    <row r="283" spans="1:5" ht="18.95" customHeight="1">
      <c r="A283" s="230" t="s">
        <v>1493</v>
      </c>
      <c r="B283" s="230" t="s">
        <v>1194</v>
      </c>
      <c r="C283" s="230" t="s">
        <v>1174</v>
      </c>
      <c r="D283" s="233" t="s">
        <v>1507</v>
      </c>
      <c r="E283" s="234">
        <v>40</v>
      </c>
    </row>
    <row r="284" spans="1:5" ht="18.95" customHeight="1">
      <c r="A284" s="230" t="s">
        <v>1493</v>
      </c>
      <c r="B284" s="230" t="s">
        <v>1194</v>
      </c>
      <c r="C284" s="230" t="s">
        <v>1164</v>
      </c>
      <c r="D284" s="233" t="s">
        <v>1508</v>
      </c>
      <c r="E284" s="234">
        <v>266.14</v>
      </c>
    </row>
    <row r="285" spans="1:5" ht="18.95" customHeight="1">
      <c r="A285" s="230" t="s">
        <v>1493</v>
      </c>
      <c r="B285" s="230" t="s">
        <v>1194</v>
      </c>
      <c r="C285" s="230" t="s">
        <v>1166</v>
      </c>
      <c r="D285" s="233" t="s">
        <v>1509</v>
      </c>
      <c r="E285" s="234">
        <v>80</v>
      </c>
    </row>
    <row r="286" spans="1:5" ht="18.95" customHeight="1">
      <c r="A286" s="230" t="s">
        <v>1493</v>
      </c>
      <c r="B286" s="230" t="s">
        <v>1194</v>
      </c>
      <c r="C286" s="230" t="s">
        <v>1168</v>
      </c>
      <c r="D286" s="233" t="s">
        <v>1510</v>
      </c>
      <c r="E286" s="234">
        <v>84</v>
      </c>
    </row>
    <row r="287" spans="1:5" ht="18.95" customHeight="1">
      <c r="A287" s="230"/>
      <c r="B287" s="230" t="s">
        <v>1162</v>
      </c>
      <c r="C287" s="230"/>
      <c r="D287" s="233" t="s">
        <v>1511</v>
      </c>
      <c r="E287" s="234">
        <v>397.08</v>
      </c>
    </row>
    <row r="288" spans="1:5" ht="18.95" customHeight="1">
      <c r="A288" s="230" t="s">
        <v>1493</v>
      </c>
      <c r="B288" s="230" t="s">
        <v>1215</v>
      </c>
      <c r="C288" s="230" t="s">
        <v>1168</v>
      </c>
      <c r="D288" s="233" t="s">
        <v>1512</v>
      </c>
      <c r="E288" s="234">
        <v>397.08</v>
      </c>
    </row>
    <row r="289" spans="1:5" ht="18.95" customHeight="1">
      <c r="A289" s="230"/>
      <c r="B289" s="230" t="s">
        <v>1225</v>
      </c>
      <c r="C289" s="230"/>
      <c r="D289" s="233" t="s">
        <v>1513</v>
      </c>
      <c r="E289" s="234">
        <v>583.26</v>
      </c>
    </row>
    <row r="290" spans="1:5" ht="18.95" customHeight="1">
      <c r="A290" s="230" t="s">
        <v>1493</v>
      </c>
      <c r="B290" s="230" t="s">
        <v>1227</v>
      </c>
      <c r="C290" s="230" t="s">
        <v>1153</v>
      </c>
      <c r="D290" s="233" t="s">
        <v>1514</v>
      </c>
      <c r="E290" s="234">
        <v>557.26</v>
      </c>
    </row>
    <row r="291" spans="1:5" ht="18.95" customHeight="1">
      <c r="A291" s="230" t="s">
        <v>1493</v>
      </c>
      <c r="B291" s="230" t="s">
        <v>1227</v>
      </c>
      <c r="C291" s="230" t="s">
        <v>1158</v>
      </c>
      <c r="D291" s="233" t="s">
        <v>1515</v>
      </c>
      <c r="E291" s="234">
        <v>26</v>
      </c>
    </row>
    <row r="292" spans="1:5" ht="18.95" customHeight="1">
      <c r="A292" s="230"/>
      <c r="B292" s="230" t="s">
        <v>1229</v>
      </c>
      <c r="C292" s="230"/>
      <c r="D292" s="233" t="s">
        <v>1516</v>
      </c>
      <c r="E292" s="234">
        <v>2245.83</v>
      </c>
    </row>
    <row r="293" spans="1:5" ht="18.95" customHeight="1">
      <c r="A293" s="230" t="s">
        <v>1493</v>
      </c>
      <c r="B293" s="230" t="s">
        <v>1231</v>
      </c>
      <c r="C293" s="230" t="s">
        <v>1153</v>
      </c>
      <c r="D293" s="233" t="s">
        <v>1517</v>
      </c>
      <c r="E293" s="234">
        <v>1177.48</v>
      </c>
    </row>
    <row r="294" spans="1:5" ht="18.95" customHeight="1">
      <c r="A294" s="230" t="s">
        <v>1493</v>
      </c>
      <c r="B294" s="230" t="s">
        <v>1231</v>
      </c>
      <c r="C294" s="230" t="s">
        <v>1158</v>
      </c>
      <c r="D294" s="233" t="s">
        <v>1518</v>
      </c>
      <c r="E294" s="234">
        <v>597.22</v>
      </c>
    </row>
    <row r="295" spans="1:5" ht="18.95" customHeight="1">
      <c r="A295" s="230" t="s">
        <v>1493</v>
      </c>
      <c r="B295" s="230" t="s">
        <v>1231</v>
      </c>
      <c r="C295" s="230" t="s">
        <v>1174</v>
      </c>
      <c r="D295" s="233" t="s">
        <v>1519</v>
      </c>
      <c r="E295" s="234">
        <v>463.87</v>
      </c>
    </row>
    <row r="296" spans="1:5" ht="18.95" customHeight="1">
      <c r="A296" s="230" t="s">
        <v>1493</v>
      </c>
      <c r="B296" s="230" t="s">
        <v>1231</v>
      </c>
      <c r="C296" s="230" t="s">
        <v>1168</v>
      </c>
      <c r="D296" s="233" t="s">
        <v>1520</v>
      </c>
      <c r="E296" s="234">
        <v>7.26</v>
      </c>
    </row>
    <row r="297" spans="1:5" ht="18.95" customHeight="1">
      <c r="A297" s="230"/>
      <c r="B297" s="230" t="s">
        <v>1400</v>
      </c>
      <c r="C297" s="230"/>
      <c r="D297" s="233" t="s">
        <v>1521</v>
      </c>
      <c r="E297" s="234">
        <v>4177.6000000000004</v>
      </c>
    </row>
    <row r="298" spans="1:5" ht="18.95" customHeight="1">
      <c r="A298" s="230" t="s">
        <v>1493</v>
      </c>
      <c r="B298" s="230" t="s">
        <v>1522</v>
      </c>
      <c r="C298" s="230" t="s">
        <v>1158</v>
      </c>
      <c r="D298" s="233" t="s">
        <v>1523</v>
      </c>
      <c r="E298" s="234">
        <v>3011.04</v>
      </c>
    </row>
    <row r="299" spans="1:5" ht="18.95" customHeight="1">
      <c r="A299" s="230" t="s">
        <v>1493</v>
      </c>
      <c r="B299" s="230" t="s">
        <v>1522</v>
      </c>
      <c r="C299" s="230" t="s">
        <v>1168</v>
      </c>
      <c r="D299" s="233" t="s">
        <v>1524</v>
      </c>
      <c r="E299" s="234">
        <v>1166.56</v>
      </c>
    </row>
    <row r="300" spans="1:5" ht="18.95" customHeight="1">
      <c r="A300" s="230"/>
      <c r="B300" s="230" t="s">
        <v>1235</v>
      </c>
      <c r="C300" s="230"/>
      <c r="D300" s="233" t="s">
        <v>1525</v>
      </c>
      <c r="E300" s="234">
        <v>43</v>
      </c>
    </row>
    <row r="301" spans="1:5" ht="18.95" customHeight="1">
      <c r="A301" s="230" t="s">
        <v>1493</v>
      </c>
      <c r="B301" s="230" t="s">
        <v>1237</v>
      </c>
      <c r="C301" s="230" t="s">
        <v>1153</v>
      </c>
      <c r="D301" s="233" t="s">
        <v>1526</v>
      </c>
      <c r="E301" s="234">
        <v>43</v>
      </c>
    </row>
    <row r="302" spans="1:5" ht="18.95" customHeight="1">
      <c r="A302" s="230"/>
      <c r="B302" s="230" t="s">
        <v>1168</v>
      </c>
      <c r="C302" s="230"/>
      <c r="D302" s="233" t="s">
        <v>1527</v>
      </c>
      <c r="E302" s="234">
        <v>96.08</v>
      </c>
    </row>
    <row r="303" spans="1:5" ht="18.95" customHeight="1">
      <c r="A303" s="230" t="s">
        <v>1493</v>
      </c>
      <c r="B303" s="230" t="s">
        <v>1310</v>
      </c>
      <c r="C303" s="230" t="s">
        <v>1153</v>
      </c>
      <c r="D303" s="233" t="s">
        <v>639</v>
      </c>
      <c r="E303" s="234">
        <v>96.08</v>
      </c>
    </row>
    <row r="304" spans="1:5" ht="18.95" customHeight="1">
      <c r="A304" s="230" t="s">
        <v>1528</v>
      </c>
      <c r="B304" s="230"/>
      <c r="C304" s="230"/>
      <c r="D304" s="233" t="s">
        <v>1529</v>
      </c>
      <c r="E304" s="234">
        <v>50</v>
      </c>
    </row>
    <row r="305" spans="1:5" ht="18.95" customHeight="1">
      <c r="A305" s="230"/>
      <c r="B305" s="230" t="s">
        <v>1153</v>
      </c>
      <c r="C305" s="230"/>
      <c r="D305" s="233" t="s">
        <v>1530</v>
      </c>
      <c r="E305" s="234">
        <v>50</v>
      </c>
    </row>
    <row r="306" spans="1:5" ht="18.95" customHeight="1">
      <c r="A306" s="230" t="s">
        <v>1531</v>
      </c>
      <c r="B306" s="230" t="s">
        <v>1156</v>
      </c>
      <c r="C306" s="230" t="s">
        <v>1168</v>
      </c>
      <c r="D306" s="233" t="s">
        <v>1532</v>
      </c>
      <c r="E306" s="234">
        <v>50</v>
      </c>
    </row>
    <row r="307" spans="1:5" ht="18.95" customHeight="1">
      <c r="A307" s="230" t="s">
        <v>1533</v>
      </c>
      <c r="B307" s="230"/>
      <c r="C307" s="230"/>
      <c r="D307" s="233" t="s">
        <v>1534</v>
      </c>
      <c r="E307" s="234">
        <v>3781.12</v>
      </c>
    </row>
    <row r="308" spans="1:5" ht="18.95" customHeight="1">
      <c r="A308" s="230"/>
      <c r="B308" s="230" t="s">
        <v>1153</v>
      </c>
      <c r="C308" s="230"/>
      <c r="D308" s="233" t="s">
        <v>1535</v>
      </c>
      <c r="E308" s="234">
        <v>1860.15</v>
      </c>
    </row>
    <row r="309" spans="1:5" ht="18.95" customHeight="1">
      <c r="A309" s="230" t="s">
        <v>1536</v>
      </c>
      <c r="B309" s="230" t="s">
        <v>1156</v>
      </c>
      <c r="C309" s="230" t="s">
        <v>1153</v>
      </c>
      <c r="D309" s="233" t="s">
        <v>1537</v>
      </c>
      <c r="E309" s="234">
        <v>235.25</v>
      </c>
    </row>
    <row r="310" spans="1:5" ht="18.95" customHeight="1">
      <c r="A310" s="230" t="s">
        <v>1536</v>
      </c>
      <c r="B310" s="230" t="s">
        <v>1156</v>
      </c>
      <c r="C310" s="230" t="s">
        <v>1158</v>
      </c>
      <c r="D310" s="233" t="s">
        <v>1538</v>
      </c>
      <c r="E310" s="234">
        <v>335</v>
      </c>
    </row>
    <row r="311" spans="1:5" ht="18.95" customHeight="1">
      <c r="A311" s="230" t="s">
        <v>1536</v>
      </c>
      <c r="B311" s="230" t="s">
        <v>1156</v>
      </c>
      <c r="C311" s="230" t="s">
        <v>1160</v>
      </c>
      <c r="D311" s="233" t="s">
        <v>1539</v>
      </c>
      <c r="E311" s="234">
        <v>674.22</v>
      </c>
    </row>
    <row r="312" spans="1:5" ht="18.95" customHeight="1">
      <c r="A312" s="230" t="s">
        <v>1536</v>
      </c>
      <c r="B312" s="230" t="s">
        <v>1156</v>
      </c>
      <c r="C312" s="230" t="s">
        <v>1168</v>
      </c>
      <c r="D312" s="233" t="s">
        <v>1540</v>
      </c>
      <c r="E312" s="234">
        <v>615.67999999999995</v>
      </c>
    </row>
    <row r="313" spans="1:5" ht="18.95" customHeight="1">
      <c r="A313" s="230"/>
      <c r="B313" s="230" t="s">
        <v>1174</v>
      </c>
      <c r="C313" s="230"/>
      <c r="D313" s="233" t="s">
        <v>1541</v>
      </c>
      <c r="E313" s="234">
        <v>122</v>
      </c>
    </row>
    <row r="314" spans="1:5" ht="18.95" customHeight="1">
      <c r="A314" s="230" t="s">
        <v>1536</v>
      </c>
      <c r="B314" s="230" t="s">
        <v>1181</v>
      </c>
      <c r="C314" s="230" t="s">
        <v>1174</v>
      </c>
      <c r="D314" s="233" t="s">
        <v>1542</v>
      </c>
      <c r="E314" s="234">
        <v>122</v>
      </c>
    </row>
    <row r="315" spans="1:5" ht="18.95" customHeight="1">
      <c r="A315" s="230"/>
      <c r="B315" s="230" t="s">
        <v>1177</v>
      </c>
      <c r="C315" s="230"/>
      <c r="D315" s="233" t="s">
        <v>1543</v>
      </c>
      <c r="E315" s="234">
        <v>1798.97</v>
      </c>
    </row>
    <row r="316" spans="1:5" ht="18.95" customHeight="1">
      <c r="A316" s="230" t="s">
        <v>1536</v>
      </c>
      <c r="B316" s="230" t="s">
        <v>1199</v>
      </c>
      <c r="C316" s="230" t="s">
        <v>1153</v>
      </c>
      <c r="D316" s="233" t="s">
        <v>1544</v>
      </c>
      <c r="E316" s="234">
        <v>1798.97</v>
      </c>
    </row>
    <row r="317" spans="1:5" ht="18.95" customHeight="1">
      <c r="A317" s="230"/>
      <c r="B317" s="230" t="s">
        <v>1164</v>
      </c>
      <c r="C317" s="230"/>
      <c r="D317" s="233" t="s">
        <v>1545</v>
      </c>
      <c r="E317" s="234">
        <v>0</v>
      </c>
    </row>
    <row r="318" spans="1:5" ht="18.95" customHeight="1">
      <c r="A318" s="230" t="s">
        <v>1536</v>
      </c>
      <c r="B318" s="230" t="s">
        <v>1220</v>
      </c>
      <c r="C318" s="230" t="s">
        <v>1174</v>
      </c>
      <c r="D318" s="233" t="s">
        <v>1546</v>
      </c>
      <c r="E318" s="234">
        <v>0</v>
      </c>
    </row>
    <row r="319" spans="1:5" ht="18.95" customHeight="1">
      <c r="A319" s="230" t="s">
        <v>1536</v>
      </c>
      <c r="B319" s="230" t="s">
        <v>1220</v>
      </c>
      <c r="C319" s="230" t="s">
        <v>1160</v>
      </c>
      <c r="D319" s="233" t="s">
        <v>1547</v>
      </c>
      <c r="E319" s="234">
        <v>0</v>
      </c>
    </row>
    <row r="320" spans="1:5" ht="18.95" customHeight="1">
      <c r="A320" s="230" t="s">
        <v>1536</v>
      </c>
      <c r="B320" s="230" t="s">
        <v>1220</v>
      </c>
      <c r="C320" s="230" t="s">
        <v>1225</v>
      </c>
      <c r="D320" s="233" t="s">
        <v>1548</v>
      </c>
      <c r="E320" s="234">
        <v>0</v>
      </c>
    </row>
    <row r="321" spans="1:5" ht="18.95" customHeight="1">
      <c r="A321" s="230" t="s">
        <v>1549</v>
      </c>
      <c r="B321" s="230"/>
      <c r="C321" s="230"/>
      <c r="D321" s="233" t="s">
        <v>1550</v>
      </c>
      <c r="E321" s="234">
        <v>12856.27</v>
      </c>
    </row>
    <row r="322" spans="1:5" ht="18.95" customHeight="1">
      <c r="A322" s="230"/>
      <c r="B322" s="230" t="s">
        <v>1153</v>
      </c>
      <c r="C322" s="230"/>
      <c r="D322" s="233" t="s">
        <v>1551</v>
      </c>
      <c r="E322" s="234">
        <v>3986.05</v>
      </c>
    </row>
    <row r="323" spans="1:5" ht="18.95" customHeight="1">
      <c r="A323" s="230" t="s">
        <v>1552</v>
      </c>
      <c r="B323" s="230" t="s">
        <v>1156</v>
      </c>
      <c r="C323" s="230" t="s">
        <v>1153</v>
      </c>
      <c r="D323" s="233" t="s">
        <v>1553</v>
      </c>
      <c r="E323" s="234">
        <v>1274.27</v>
      </c>
    </row>
    <row r="324" spans="1:5" ht="18.95" customHeight="1">
      <c r="A324" s="230" t="s">
        <v>1552</v>
      </c>
      <c r="B324" s="230" t="s">
        <v>1156</v>
      </c>
      <c r="C324" s="230" t="s">
        <v>1158</v>
      </c>
      <c r="D324" s="233" t="s">
        <v>1554</v>
      </c>
      <c r="E324" s="234">
        <v>17.84</v>
      </c>
    </row>
    <row r="325" spans="1:5" ht="18.95" customHeight="1">
      <c r="A325" s="230" t="s">
        <v>1552</v>
      </c>
      <c r="B325" s="230" t="s">
        <v>1156</v>
      </c>
      <c r="C325" s="230" t="s">
        <v>1174</v>
      </c>
      <c r="D325" s="233" t="s">
        <v>1555</v>
      </c>
      <c r="E325" s="234">
        <v>0.28999999999999998</v>
      </c>
    </row>
    <row r="326" spans="1:5" ht="18.95" customHeight="1">
      <c r="A326" s="230" t="s">
        <v>1552</v>
      </c>
      <c r="B326" s="230" t="s">
        <v>1156</v>
      </c>
      <c r="C326" s="230" t="s">
        <v>1160</v>
      </c>
      <c r="D326" s="233" t="s">
        <v>1556</v>
      </c>
      <c r="E326" s="234">
        <v>659.83</v>
      </c>
    </row>
    <row r="327" spans="1:5" ht="18.95" customHeight="1">
      <c r="A327" s="230" t="s">
        <v>1552</v>
      </c>
      <c r="B327" s="230" t="s">
        <v>1156</v>
      </c>
      <c r="C327" s="230" t="s">
        <v>1186</v>
      </c>
      <c r="D327" s="233" t="s">
        <v>1557</v>
      </c>
      <c r="E327" s="234">
        <v>16</v>
      </c>
    </row>
    <row r="328" spans="1:5" ht="18.95" customHeight="1">
      <c r="A328" s="230" t="s">
        <v>1552</v>
      </c>
      <c r="B328" s="230" t="s">
        <v>1156</v>
      </c>
      <c r="C328" s="230" t="s">
        <v>1164</v>
      </c>
      <c r="D328" s="233" t="s">
        <v>1558</v>
      </c>
      <c r="E328" s="234">
        <v>52</v>
      </c>
    </row>
    <row r="329" spans="1:5" ht="18.95" customHeight="1">
      <c r="A329" s="230" t="s">
        <v>1552</v>
      </c>
      <c r="B329" s="230" t="s">
        <v>1156</v>
      </c>
      <c r="C329" s="230" t="s">
        <v>1166</v>
      </c>
      <c r="D329" s="233" t="s">
        <v>1559</v>
      </c>
      <c r="E329" s="234">
        <v>9</v>
      </c>
    </row>
    <row r="330" spans="1:5" ht="18.95" customHeight="1">
      <c r="A330" s="230" t="s">
        <v>1552</v>
      </c>
      <c r="B330" s="230" t="s">
        <v>1156</v>
      </c>
      <c r="C330" s="230" t="s">
        <v>1301</v>
      </c>
      <c r="D330" s="233" t="s">
        <v>1560</v>
      </c>
      <c r="E330" s="234">
        <v>3</v>
      </c>
    </row>
    <row r="331" spans="1:5" ht="18.95" customHeight="1">
      <c r="A331" s="230" t="s">
        <v>1552</v>
      </c>
      <c r="B331" s="230" t="s">
        <v>1156</v>
      </c>
      <c r="C331" s="230" t="s">
        <v>1561</v>
      </c>
      <c r="D331" s="233" t="s">
        <v>1562</v>
      </c>
      <c r="E331" s="234">
        <v>8.5500000000000007</v>
      </c>
    </row>
    <row r="332" spans="1:5" ht="18.95" customHeight="1">
      <c r="A332" s="230" t="s">
        <v>1552</v>
      </c>
      <c r="B332" s="230" t="s">
        <v>1156</v>
      </c>
      <c r="C332" s="230" t="s">
        <v>1168</v>
      </c>
      <c r="D332" s="233" t="s">
        <v>1563</v>
      </c>
      <c r="E332" s="234">
        <v>1945.27</v>
      </c>
    </row>
    <row r="333" spans="1:5" ht="18.95" customHeight="1">
      <c r="A333" s="230"/>
      <c r="B333" s="230" t="s">
        <v>1158</v>
      </c>
      <c r="C333" s="230"/>
      <c r="D333" s="233" t="s">
        <v>1564</v>
      </c>
      <c r="E333" s="234">
        <v>595.86</v>
      </c>
    </row>
    <row r="334" spans="1:5" ht="18.95" customHeight="1">
      <c r="A334" s="230" t="s">
        <v>1552</v>
      </c>
      <c r="B334" s="230" t="s">
        <v>1171</v>
      </c>
      <c r="C334" s="230" t="s">
        <v>1153</v>
      </c>
      <c r="D334" s="233" t="s">
        <v>1565</v>
      </c>
      <c r="E334" s="234">
        <v>452.25</v>
      </c>
    </row>
    <row r="335" spans="1:5" ht="18.95" customHeight="1">
      <c r="A335" s="230" t="s">
        <v>1552</v>
      </c>
      <c r="B335" s="230" t="s">
        <v>1171</v>
      </c>
      <c r="C335" s="230" t="s">
        <v>1160</v>
      </c>
      <c r="D335" s="233" t="s">
        <v>1566</v>
      </c>
      <c r="E335" s="234">
        <v>80.61</v>
      </c>
    </row>
    <row r="336" spans="1:5" ht="18.95" customHeight="1">
      <c r="A336" s="230" t="s">
        <v>1552</v>
      </c>
      <c r="B336" s="230" t="s">
        <v>1171</v>
      </c>
      <c r="C336" s="230" t="s">
        <v>1177</v>
      </c>
      <c r="D336" s="233" t="s">
        <v>1567</v>
      </c>
      <c r="E336" s="234">
        <v>60</v>
      </c>
    </row>
    <row r="337" spans="1:5" ht="18.95" customHeight="1">
      <c r="A337" s="230" t="s">
        <v>1552</v>
      </c>
      <c r="B337" s="230" t="s">
        <v>1171</v>
      </c>
      <c r="C337" s="230" t="s">
        <v>1284</v>
      </c>
      <c r="D337" s="233" t="s">
        <v>1568</v>
      </c>
      <c r="E337" s="234">
        <v>3</v>
      </c>
    </row>
    <row r="338" spans="1:5" ht="18.95" customHeight="1">
      <c r="A338" s="230"/>
      <c r="B338" s="230" t="s">
        <v>1174</v>
      </c>
      <c r="C338" s="230"/>
      <c r="D338" s="233" t="s">
        <v>1569</v>
      </c>
      <c r="E338" s="234">
        <v>2503.91</v>
      </c>
    </row>
    <row r="339" spans="1:5" ht="18.95" customHeight="1">
      <c r="A339" s="230" t="s">
        <v>1552</v>
      </c>
      <c r="B339" s="230" t="s">
        <v>1181</v>
      </c>
      <c r="C339" s="230" t="s">
        <v>1153</v>
      </c>
      <c r="D339" s="233" t="s">
        <v>1570</v>
      </c>
      <c r="E339" s="234">
        <v>1909.32</v>
      </c>
    </row>
    <row r="340" spans="1:5" ht="18.95" customHeight="1">
      <c r="A340" s="230" t="s">
        <v>1552</v>
      </c>
      <c r="B340" s="230" t="s">
        <v>1181</v>
      </c>
      <c r="C340" s="230" t="s">
        <v>1177</v>
      </c>
      <c r="D340" s="233" t="s">
        <v>1571</v>
      </c>
      <c r="E340" s="234">
        <v>180</v>
      </c>
    </row>
    <row r="341" spans="1:5" ht="18.95" customHeight="1">
      <c r="A341" s="230" t="s">
        <v>1552</v>
      </c>
      <c r="B341" s="230" t="s">
        <v>1181</v>
      </c>
      <c r="C341" s="230" t="s">
        <v>1186</v>
      </c>
      <c r="D341" s="233" t="s">
        <v>1572</v>
      </c>
      <c r="E341" s="234">
        <v>31.59</v>
      </c>
    </row>
    <row r="342" spans="1:5" ht="18.95" customHeight="1">
      <c r="A342" s="230" t="s">
        <v>1552</v>
      </c>
      <c r="B342" s="230" t="s">
        <v>1181</v>
      </c>
      <c r="C342" s="230" t="s">
        <v>1235</v>
      </c>
      <c r="D342" s="233" t="s">
        <v>1573</v>
      </c>
      <c r="E342" s="234">
        <v>8</v>
      </c>
    </row>
    <row r="343" spans="1:5" ht="18.95" customHeight="1">
      <c r="A343" s="230" t="s">
        <v>1552</v>
      </c>
      <c r="B343" s="230" t="s">
        <v>1181</v>
      </c>
      <c r="C343" s="230" t="s">
        <v>1242</v>
      </c>
      <c r="D343" s="233" t="s">
        <v>1574</v>
      </c>
      <c r="E343" s="234">
        <v>100</v>
      </c>
    </row>
    <row r="344" spans="1:5" ht="18.95" customHeight="1">
      <c r="A344" s="230" t="s">
        <v>1552</v>
      </c>
      <c r="B344" s="230" t="s">
        <v>1181</v>
      </c>
      <c r="C344" s="230" t="s">
        <v>1284</v>
      </c>
      <c r="D344" s="233" t="s">
        <v>1575</v>
      </c>
      <c r="E344" s="234">
        <v>200</v>
      </c>
    </row>
    <row r="345" spans="1:5" ht="18.95" customHeight="1">
      <c r="A345" s="230" t="s">
        <v>1552</v>
      </c>
      <c r="B345" s="230" t="s">
        <v>1181</v>
      </c>
      <c r="C345" s="230" t="s">
        <v>1301</v>
      </c>
      <c r="D345" s="233" t="s">
        <v>1576</v>
      </c>
      <c r="E345" s="234">
        <v>55</v>
      </c>
    </row>
    <row r="346" spans="1:5" ht="18.95" customHeight="1">
      <c r="A346" s="230" t="s">
        <v>1552</v>
      </c>
      <c r="B346" s="230" t="s">
        <v>1181</v>
      </c>
      <c r="C346" s="230" t="s">
        <v>1168</v>
      </c>
      <c r="D346" s="233" t="s">
        <v>1577</v>
      </c>
      <c r="E346" s="234">
        <v>20</v>
      </c>
    </row>
    <row r="347" spans="1:5" ht="18.95" customHeight="1">
      <c r="A347" s="230"/>
      <c r="B347" s="230" t="s">
        <v>1177</v>
      </c>
      <c r="C347" s="230"/>
      <c r="D347" s="233" t="s">
        <v>1578</v>
      </c>
      <c r="E347" s="234">
        <v>3213.31</v>
      </c>
    </row>
    <row r="348" spans="1:5" ht="18.95" customHeight="1">
      <c r="A348" s="230" t="s">
        <v>1552</v>
      </c>
      <c r="B348" s="230" t="s">
        <v>1199</v>
      </c>
      <c r="C348" s="230" t="s">
        <v>1153</v>
      </c>
      <c r="D348" s="233" t="s">
        <v>1579</v>
      </c>
      <c r="E348" s="234">
        <v>32.049999999999997</v>
      </c>
    </row>
    <row r="349" spans="1:5" ht="18.95" customHeight="1">
      <c r="A349" s="230" t="s">
        <v>1552</v>
      </c>
      <c r="B349" s="230" t="s">
        <v>1199</v>
      </c>
      <c r="C349" s="230" t="s">
        <v>1158</v>
      </c>
      <c r="D349" s="233" t="s">
        <v>1580</v>
      </c>
      <c r="E349" s="234">
        <v>188.66</v>
      </c>
    </row>
    <row r="350" spans="1:5" ht="18.95" customHeight="1">
      <c r="A350" s="230" t="s">
        <v>1552</v>
      </c>
      <c r="B350" s="230" t="s">
        <v>1199</v>
      </c>
      <c r="C350" s="230" t="s">
        <v>1160</v>
      </c>
      <c r="D350" s="233" t="s">
        <v>1581</v>
      </c>
      <c r="E350" s="234">
        <v>15</v>
      </c>
    </row>
    <row r="351" spans="1:5" ht="18.95" customHeight="1">
      <c r="A351" s="230" t="s">
        <v>1552</v>
      </c>
      <c r="B351" s="230" t="s">
        <v>1199</v>
      </c>
      <c r="C351" s="230" t="s">
        <v>1168</v>
      </c>
      <c r="D351" s="233" t="s">
        <v>1582</v>
      </c>
      <c r="E351" s="234">
        <v>2977.6</v>
      </c>
    </row>
    <row r="352" spans="1:5" ht="18.95" customHeight="1">
      <c r="A352" s="230"/>
      <c r="B352" s="230" t="s">
        <v>1186</v>
      </c>
      <c r="C352" s="230"/>
      <c r="D352" s="233" t="s">
        <v>1583</v>
      </c>
      <c r="E352" s="234">
        <v>68.540000000000006</v>
      </c>
    </row>
    <row r="353" spans="1:5" ht="18.95" customHeight="1">
      <c r="A353" s="230" t="s">
        <v>1552</v>
      </c>
      <c r="B353" s="230" t="s">
        <v>1205</v>
      </c>
      <c r="C353" s="230" t="s">
        <v>1153</v>
      </c>
      <c r="D353" s="233" t="s">
        <v>1584</v>
      </c>
      <c r="E353" s="234">
        <v>67.94</v>
      </c>
    </row>
    <row r="354" spans="1:5" ht="18.95" customHeight="1">
      <c r="A354" s="230" t="s">
        <v>1552</v>
      </c>
      <c r="B354" s="230" t="s">
        <v>1205</v>
      </c>
      <c r="C354" s="230" t="s">
        <v>1158</v>
      </c>
      <c r="D354" s="233" t="s">
        <v>1585</v>
      </c>
      <c r="E354" s="234">
        <v>0.6</v>
      </c>
    </row>
    <row r="355" spans="1:5" ht="18.95" customHeight="1">
      <c r="A355" s="230"/>
      <c r="B355" s="230" t="s">
        <v>1162</v>
      </c>
      <c r="C355" s="230"/>
      <c r="D355" s="233" t="s">
        <v>1586</v>
      </c>
      <c r="E355" s="234">
        <v>2206.6</v>
      </c>
    </row>
    <row r="356" spans="1:5" ht="18.95" customHeight="1">
      <c r="A356" s="230" t="s">
        <v>1552</v>
      </c>
      <c r="B356" s="230" t="s">
        <v>1215</v>
      </c>
      <c r="C356" s="230" t="s">
        <v>1153</v>
      </c>
      <c r="D356" s="233" t="s">
        <v>1587</v>
      </c>
      <c r="E356" s="234">
        <v>384</v>
      </c>
    </row>
    <row r="357" spans="1:5" ht="18.95" customHeight="1">
      <c r="A357" s="230" t="s">
        <v>1552</v>
      </c>
      <c r="B357" s="230" t="s">
        <v>1215</v>
      </c>
      <c r="C357" s="230" t="s">
        <v>1177</v>
      </c>
      <c r="D357" s="233" t="s">
        <v>1588</v>
      </c>
      <c r="E357" s="234">
        <v>1822.6</v>
      </c>
    </row>
    <row r="358" spans="1:5" ht="18.95" customHeight="1">
      <c r="A358" s="230"/>
      <c r="B358" s="230" t="s">
        <v>1164</v>
      </c>
      <c r="C358" s="230"/>
      <c r="D358" s="233" t="s">
        <v>1589</v>
      </c>
      <c r="E358" s="234">
        <v>282</v>
      </c>
    </row>
    <row r="359" spans="1:5" ht="18.95" customHeight="1">
      <c r="A359" s="230" t="s">
        <v>1552</v>
      </c>
      <c r="B359" s="230" t="s">
        <v>1220</v>
      </c>
      <c r="C359" s="230" t="s">
        <v>1174</v>
      </c>
      <c r="D359" s="233" t="s">
        <v>1590</v>
      </c>
      <c r="E359" s="234">
        <v>282</v>
      </c>
    </row>
    <row r="360" spans="1:5" ht="18.95" customHeight="1">
      <c r="A360" s="230" t="s">
        <v>1591</v>
      </c>
      <c r="B360" s="230"/>
      <c r="C360" s="230"/>
      <c r="D360" s="233" t="s">
        <v>1592</v>
      </c>
      <c r="E360" s="234">
        <v>1733.39</v>
      </c>
    </row>
    <row r="361" spans="1:5" ht="18.95" customHeight="1">
      <c r="A361" s="230"/>
      <c r="B361" s="230" t="s">
        <v>1153</v>
      </c>
      <c r="C361" s="230"/>
      <c r="D361" s="233" t="s">
        <v>1593</v>
      </c>
      <c r="E361" s="234">
        <v>1733.39</v>
      </c>
    </row>
    <row r="362" spans="1:5" ht="18.95" customHeight="1">
      <c r="A362" s="230" t="s">
        <v>1594</v>
      </c>
      <c r="B362" s="230" t="s">
        <v>1156</v>
      </c>
      <c r="C362" s="230" t="s">
        <v>1153</v>
      </c>
      <c r="D362" s="233" t="s">
        <v>1595</v>
      </c>
      <c r="E362" s="234">
        <v>1183.3900000000001</v>
      </c>
    </row>
    <row r="363" spans="1:5" ht="18.95" customHeight="1">
      <c r="A363" s="230" t="s">
        <v>1594</v>
      </c>
      <c r="B363" s="230" t="s">
        <v>1156</v>
      </c>
      <c r="C363" s="230" t="s">
        <v>1186</v>
      </c>
      <c r="D363" s="233" t="s">
        <v>1596</v>
      </c>
      <c r="E363" s="234">
        <v>500</v>
      </c>
    </row>
    <row r="364" spans="1:5" ht="18.95" customHeight="1">
      <c r="A364" s="230" t="s">
        <v>1594</v>
      </c>
      <c r="B364" s="230" t="s">
        <v>1156</v>
      </c>
      <c r="C364" s="230" t="s">
        <v>1168</v>
      </c>
      <c r="D364" s="233" t="s">
        <v>1597</v>
      </c>
      <c r="E364" s="234">
        <v>50</v>
      </c>
    </row>
    <row r="365" spans="1:5" ht="18.95" customHeight="1">
      <c r="A365" s="230"/>
      <c r="B365" s="230" t="s">
        <v>1168</v>
      </c>
      <c r="C365" s="230"/>
      <c r="D365" s="233" t="s">
        <v>1598</v>
      </c>
      <c r="E365" s="234">
        <v>0</v>
      </c>
    </row>
    <row r="366" spans="1:5" ht="18.95" customHeight="1">
      <c r="A366" s="230" t="s">
        <v>1594</v>
      </c>
      <c r="B366" s="230" t="s">
        <v>1310</v>
      </c>
      <c r="C366" s="230" t="s">
        <v>1168</v>
      </c>
      <c r="D366" s="233" t="s">
        <v>1599</v>
      </c>
      <c r="E366" s="234">
        <v>0</v>
      </c>
    </row>
    <row r="367" spans="1:5" ht="18.95" customHeight="1">
      <c r="A367" s="230" t="s">
        <v>1600</v>
      </c>
      <c r="B367" s="230"/>
      <c r="C367" s="230"/>
      <c r="D367" s="233" t="s">
        <v>1601</v>
      </c>
      <c r="E367" s="234">
        <v>777.92</v>
      </c>
    </row>
    <row r="368" spans="1:5" ht="18.95" customHeight="1">
      <c r="A368" s="230"/>
      <c r="B368" s="230" t="s">
        <v>1158</v>
      </c>
      <c r="C368" s="230"/>
      <c r="D368" s="233" t="s">
        <v>1602</v>
      </c>
      <c r="E368" s="234">
        <v>32</v>
      </c>
    </row>
    <row r="369" spans="1:5" ht="18.95" customHeight="1">
      <c r="A369" s="230" t="s">
        <v>1603</v>
      </c>
      <c r="B369" s="230" t="s">
        <v>1171</v>
      </c>
      <c r="C369" s="230" t="s">
        <v>1158</v>
      </c>
      <c r="D369" s="233" t="s">
        <v>1604</v>
      </c>
      <c r="E369" s="234">
        <v>25</v>
      </c>
    </row>
    <row r="370" spans="1:5" ht="18.95" customHeight="1">
      <c r="A370" s="230" t="s">
        <v>1603</v>
      </c>
      <c r="B370" s="230" t="s">
        <v>1171</v>
      </c>
      <c r="C370" s="230" t="s">
        <v>1168</v>
      </c>
      <c r="D370" s="233" t="s">
        <v>1605</v>
      </c>
      <c r="E370" s="234">
        <v>7</v>
      </c>
    </row>
    <row r="371" spans="1:5" ht="18.95" customHeight="1">
      <c r="A371" s="230"/>
      <c r="B371" s="230" t="s">
        <v>1177</v>
      </c>
      <c r="C371" s="230"/>
      <c r="D371" s="233" t="s">
        <v>1606</v>
      </c>
      <c r="E371" s="234">
        <v>343.9</v>
      </c>
    </row>
    <row r="372" spans="1:5" ht="18.95" customHeight="1">
      <c r="A372" s="230" t="s">
        <v>1603</v>
      </c>
      <c r="B372" s="230" t="s">
        <v>1199</v>
      </c>
      <c r="C372" s="230" t="s">
        <v>1153</v>
      </c>
      <c r="D372" s="233" t="s">
        <v>1607</v>
      </c>
      <c r="E372" s="234">
        <v>338.9</v>
      </c>
    </row>
    <row r="373" spans="1:5" ht="18.95" customHeight="1">
      <c r="A373" s="230" t="s">
        <v>1603</v>
      </c>
      <c r="B373" s="230" t="s">
        <v>1199</v>
      </c>
      <c r="C373" s="230" t="s">
        <v>1158</v>
      </c>
      <c r="D373" s="233" t="s">
        <v>1608</v>
      </c>
      <c r="E373" s="234">
        <v>5</v>
      </c>
    </row>
    <row r="374" spans="1:5" ht="18.95" customHeight="1">
      <c r="A374" s="230"/>
      <c r="B374" s="230" t="s">
        <v>1186</v>
      </c>
      <c r="C374" s="230"/>
      <c r="D374" s="233" t="s">
        <v>1609</v>
      </c>
      <c r="E374" s="234">
        <v>250.37</v>
      </c>
    </row>
    <row r="375" spans="1:5" ht="18.95" customHeight="1">
      <c r="A375" s="230" t="s">
        <v>1603</v>
      </c>
      <c r="B375" s="230" t="s">
        <v>1205</v>
      </c>
      <c r="C375" s="230" t="s">
        <v>1153</v>
      </c>
      <c r="D375" s="233" t="s">
        <v>1610</v>
      </c>
      <c r="E375" s="234">
        <v>171.37</v>
      </c>
    </row>
    <row r="376" spans="1:5" ht="18.95" customHeight="1">
      <c r="A376" s="230" t="s">
        <v>1603</v>
      </c>
      <c r="B376" s="230" t="s">
        <v>1205</v>
      </c>
      <c r="C376" s="230" t="s">
        <v>1168</v>
      </c>
      <c r="D376" s="233" t="s">
        <v>1611</v>
      </c>
      <c r="E376" s="234">
        <v>79</v>
      </c>
    </row>
    <row r="377" spans="1:5" ht="18.95" customHeight="1">
      <c r="A377" s="230"/>
      <c r="B377" s="230" t="s">
        <v>1162</v>
      </c>
      <c r="C377" s="230"/>
      <c r="D377" s="233" t="s">
        <v>1612</v>
      </c>
      <c r="E377" s="234">
        <v>141.65</v>
      </c>
    </row>
    <row r="378" spans="1:5" ht="18.95" customHeight="1">
      <c r="A378" s="230" t="s">
        <v>1603</v>
      </c>
      <c r="B378" s="230" t="s">
        <v>1215</v>
      </c>
      <c r="C378" s="230" t="s">
        <v>1153</v>
      </c>
      <c r="D378" s="233" t="s">
        <v>1613</v>
      </c>
      <c r="E378" s="234">
        <v>91.65</v>
      </c>
    </row>
    <row r="379" spans="1:5" ht="18.95" customHeight="1">
      <c r="A379" s="230" t="s">
        <v>1603</v>
      </c>
      <c r="B379" s="230" t="s">
        <v>1215</v>
      </c>
      <c r="C379" s="230" t="s">
        <v>1158</v>
      </c>
      <c r="D379" s="233" t="s">
        <v>1614</v>
      </c>
      <c r="E379" s="234">
        <v>50</v>
      </c>
    </row>
    <row r="380" spans="1:5" ht="18.95" customHeight="1">
      <c r="A380" s="230"/>
      <c r="B380" s="230" t="s">
        <v>1164</v>
      </c>
      <c r="C380" s="230"/>
      <c r="D380" s="233" t="s">
        <v>1615</v>
      </c>
      <c r="E380" s="234">
        <v>10</v>
      </c>
    </row>
    <row r="381" spans="1:5" ht="18.95" customHeight="1">
      <c r="A381" s="230" t="s">
        <v>1603</v>
      </c>
      <c r="B381" s="230" t="s">
        <v>1220</v>
      </c>
      <c r="C381" s="230" t="s">
        <v>1177</v>
      </c>
      <c r="D381" s="233" t="s">
        <v>1616</v>
      </c>
      <c r="E381" s="234">
        <v>10</v>
      </c>
    </row>
    <row r="382" spans="1:5" ht="18.95" customHeight="1">
      <c r="A382" s="230" t="s">
        <v>1617</v>
      </c>
      <c r="B382" s="230"/>
      <c r="C382" s="230"/>
      <c r="D382" s="233" t="s">
        <v>1618</v>
      </c>
      <c r="E382" s="234">
        <v>226.05</v>
      </c>
    </row>
    <row r="383" spans="1:5" ht="18.95" customHeight="1">
      <c r="A383" s="230"/>
      <c r="B383" s="230" t="s">
        <v>1158</v>
      </c>
      <c r="C383" s="230"/>
      <c r="D383" s="233" t="s">
        <v>1619</v>
      </c>
      <c r="E383" s="234">
        <v>225.05</v>
      </c>
    </row>
    <row r="384" spans="1:5" ht="18.95" customHeight="1">
      <c r="A384" s="230" t="s">
        <v>1620</v>
      </c>
      <c r="B384" s="230" t="s">
        <v>1171</v>
      </c>
      <c r="C384" s="230" t="s">
        <v>1153</v>
      </c>
      <c r="D384" s="233" t="s">
        <v>1621</v>
      </c>
      <c r="E384" s="234">
        <v>204.05</v>
      </c>
    </row>
    <row r="385" spans="1:5" ht="18.95" customHeight="1">
      <c r="A385" s="230" t="s">
        <v>1620</v>
      </c>
      <c r="B385" s="230" t="s">
        <v>1171</v>
      </c>
      <c r="C385" s="230" t="s">
        <v>1168</v>
      </c>
      <c r="D385" s="233" t="s">
        <v>1622</v>
      </c>
      <c r="E385" s="234">
        <v>21</v>
      </c>
    </row>
    <row r="386" spans="1:5" ht="18.95" customHeight="1">
      <c r="A386" s="230"/>
      <c r="B386" s="230" t="s">
        <v>1177</v>
      </c>
      <c r="C386" s="230"/>
      <c r="D386" s="233" t="s">
        <v>1623</v>
      </c>
      <c r="E386" s="234">
        <v>1</v>
      </c>
    </row>
    <row r="387" spans="1:5" ht="18.95" customHeight="1">
      <c r="A387" s="230" t="s">
        <v>1620</v>
      </c>
      <c r="B387" s="230" t="s">
        <v>1199</v>
      </c>
      <c r="C387" s="230" t="s">
        <v>1168</v>
      </c>
      <c r="D387" s="233" t="s">
        <v>1624</v>
      </c>
      <c r="E387" s="234">
        <v>1</v>
      </c>
    </row>
    <row r="388" spans="1:5" ht="18.95" customHeight="1">
      <c r="A388" s="230" t="s">
        <v>1625</v>
      </c>
      <c r="B388" s="230"/>
      <c r="C388" s="230"/>
      <c r="D388" s="233" t="s">
        <v>1626</v>
      </c>
      <c r="E388" s="234">
        <v>9</v>
      </c>
    </row>
    <row r="389" spans="1:5" ht="18.95" customHeight="1">
      <c r="A389" s="230"/>
      <c r="B389" s="230" t="s">
        <v>1160</v>
      </c>
      <c r="C389" s="230"/>
      <c r="D389" s="233" t="s">
        <v>1627</v>
      </c>
      <c r="E389" s="234">
        <v>1</v>
      </c>
    </row>
    <row r="390" spans="1:5" ht="18.95" customHeight="1">
      <c r="A390" s="230" t="s">
        <v>1628</v>
      </c>
      <c r="B390" s="230" t="s">
        <v>1194</v>
      </c>
      <c r="C390" s="230" t="s">
        <v>1186</v>
      </c>
      <c r="D390" s="233" t="s">
        <v>1629</v>
      </c>
      <c r="E390" s="234">
        <v>1</v>
      </c>
    </row>
    <row r="391" spans="1:5" ht="18.95" customHeight="1">
      <c r="A391" s="230"/>
      <c r="B391" s="230" t="s">
        <v>1177</v>
      </c>
      <c r="C391" s="230"/>
      <c r="D391" s="233" t="s">
        <v>1630</v>
      </c>
      <c r="E391" s="234">
        <v>8</v>
      </c>
    </row>
    <row r="392" spans="1:5" ht="18.95" customHeight="1">
      <c r="A392" s="230" t="s">
        <v>1628</v>
      </c>
      <c r="B392" s="230" t="s">
        <v>1199</v>
      </c>
      <c r="C392" s="230" t="s">
        <v>1166</v>
      </c>
      <c r="D392" s="233" t="s">
        <v>1631</v>
      </c>
      <c r="E392" s="234">
        <v>8</v>
      </c>
    </row>
    <row r="393" spans="1:5" ht="18.95" customHeight="1">
      <c r="A393" s="230" t="s">
        <v>1632</v>
      </c>
      <c r="B393" s="230"/>
      <c r="C393" s="230"/>
      <c r="D393" s="233" t="s">
        <v>1633</v>
      </c>
      <c r="E393" s="234">
        <v>12535.26</v>
      </c>
    </row>
    <row r="394" spans="1:5" ht="18.95" customHeight="1">
      <c r="A394" s="230"/>
      <c r="B394" s="230" t="s">
        <v>1153</v>
      </c>
      <c r="C394" s="230"/>
      <c r="D394" s="233" t="s">
        <v>1634</v>
      </c>
      <c r="E394" s="234">
        <v>10680.84</v>
      </c>
    </row>
    <row r="395" spans="1:5" ht="18.95" customHeight="1">
      <c r="A395" s="230" t="s">
        <v>1635</v>
      </c>
      <c r="B395" s="230" t="s">
        <v>1156</v>
      </c>
      <c r="C395" s="230" t="s">
        <v>1174</v>
      </c>
      <c r="D395" s="233" t="s">
        <v>1636</v>
      </c>
      <c r="E395" s="234">
        <v>10567.59</v>
      </c>
    </row>
    <row r="396" spans="1:5" ht="18.95" customHeight="1">
      <c r="A396" s="230" t="s">
        <v>1635</v>
      </c>
      <c r="B396" s="230" t="s">
        <v>1156</v>
      </c>
      <c r="C396" s="230" t="s">
        <v>1177</v>
      </c>
      <c r="D396" s="233" t="s">
        <v>1637</v>
      </c>
      <c r="E396" s="234">
        <v>113.25</v>
      </c>
    </row>
    <row r="397" spans="1:5" ht="18.95" customHeight="1">
      <c r="A397" s="230"/>
      <c r="B397" s="230" t="s">
        <v>1158</v>
      </c>
      <c r="C397" s="230"/>
      <c r="D397" s="233" t="s">
        <v>1638</v>
      </c>
      <c r="E397" s="234">
        <v>1854.42</v>
      </c>
    </row>
    <row r="398" spans="1:5" ht="18.95" customHeight="1">
      <c r="A398" s="230" t="s">
        <v>1635</v>
      </c>
      <c r="B398" s="230" t="s">
        <v>1171</v>
      </c>
      <c r="C398" s="230" t="s">
        <v>1153</v>
      </c>
      <c r="D398" s="233" t="s">
        <v>1639</v>
      </c>
      <c r="E398" s="234">
        <v>1854.42</v>
      </c>
    </row>
    <row r="399" spans="1:5" ht="18.95" customHeight="1">
      <c r="A399" s="230" t="s">
        <v>1640</v>
      </c>
      <c r="B399" s="230"/>
      <c r="C399" s="230"/>
      <c r="D399" s="233" t="s">
        <v>1641</v>
      </c>
      <c r="E399" s="234">
        <v>204.8</v>
      </c>
    </row>
    <row r="400" spans="1:5" ht="18.95" customHeight="1">
      <c r="A400" s="230"/>
      <c r="B400" s="230" t="s">
        <v>1153</v>
      </c>
      <c r="C400" s="230"/>
      <c r="D400" s="233" t="s">
        <v>1642</v>
      </c>
      <c r="E400" s="234">
        <v>204.8</v>
      </c>
    </row>
    <row r="401" spans="1:5" ht="18.95" customHeight="1">
      <c r="A401" s="230" t="s">
        <v>1643</v>
      </c>
      <c r="B401" s="230" t="s">
        <v>1156</v>
      </c>
      <c r="C401" s="230" t="s">
        <v>1153</v>
      </c>
      <c r="D401" s="233" t="s">
        <v>1644</v>
      </c>
      <c r="E401" s="234">
        <v>190.55</v>
      </c>
    </row>
    <row r="402" spans="1:5" ht="18.95" customHeight="1">
      <c r="A402" s="230" t="s">
        <v>1643</v>
      </c>
      <c r="B402" s="230" t="s">
        <v>1156</v>
      </c>
      <c r="C402" s="230" t="s">
        <v>1186</v>
      </c>
      <c r="D402" s="233" t="s">
        <v>1645</v>
      </c>
      <c r="E402" s="234">
        <v>7</v>
      </c>
    </row>
    <row r="403" spans="1:5" ht="18.95" customHeight="1">
      <c r="A403" s="230" t="s">
        <v>1643</v>
      </c>
      <c r="B403" s="230" t="s">
        <v>1156</v>
      </c>
      <c r="C403" s="230" t="s">
        <v>1168</v>
      </c>
      <c r="D403" s="233" t="s">
        <v>1646</v>
      </c>
      <c r="E403" s="234">
        <v>7.25</v>
      </c>
    </row>
    <row r="404" spans="1:5" ht="18.95" customHeight="1">
      <c r="A404" s="230" t="s">
        <v>1647</v>
      </c>
      <c r="B404" s="230"/>
      <c r="C404" s="230"/>
      <c r="D404" s="233" t="s">
        <v>1143</v>
      </c>
      <c r="E404" s="234">
        <v>1350</v>
      </c>
    </row>
    <row r="405" spans="1:5" ht="18.95" customHeight="1">
      <c r="A405" s="230"/>
      <c r="B405" s="230"/>
      <c r="C405" s="230"/>
      <c r="D405" s="233" t="s">
        <v>1648</v>
      </c>
      <c r="E405" s="234">
        <v>1350</v>
      </c>
    </row>
    <row r="406" spans="1:5" ht="18.95" customHeight="1">
      <c r="A406" s="230" t="s">
        <v>1649</v>
      </c>
      <c r="B406" s="230" t="s">
        <v>1650</v>
      </c>
      <c r="C406" s="230"/>
      <c r="D406" s="233" t="s">
        <v>1651</v>
      </c>
      <c r="E406" s="234">
        <v>1350</v>
      </c>
    </row>
    <row r="407" spans="1:5" ht="18.95" customHeight="1">
      <c r="A407" s="230" t="s">
        <v>1652</v>
      </c>
      <c r="B407" s="230"/>
      <c r="C407" s="230"/>
      <c r="D407" s="233" t="s">
        <v>1653</v>
      </c>
      <c r="E407" s="234">
        <v>42.4</v>
      </c>
    </row>
    <row r="408" spans="1:5" ht="18.95" customHeight="1">
      <c r="A408" s="230"/>
      <c r="B408" s="230" t="s">
        <v>1160</v>
      </c>
      <c r="C408" s="230"/>
      <c r="D408" s="233" t="s">
        <v>1654</v>
      </c>
      <c r="E408" s="234">
        <v>0</v>
      </c>
    </row>
    <row r="409" spans="1:5" ht="18.95" customHeight="1">
      <c r="A409" s="230" t="s">
        <v>1655</v>
      </c>
      <c r="B409" s="230" t="s">
        <v>1194</v>
      </c>
      <c r="C409" s="230"/>
      <c r="D409" s="233" t="s">
        <v>1656</v>
      </c>
      <c r="E409" s="234">
        <v>0</v>
      </c>
    </row>
    <row r="410" spans="1:5" ht="18.95" customHeight="1">
      <c r="A410" s="230"/>
      <c r="B410" s="230" t="s">
        <v>1168</v>
      </c>
      <c r="C410" s="230"/>
      <c r="D410" s="233" t="s">
        <v>1657</v>
      </c>
      <c r="E410" s="234">
        <v>42.4</v>
      </c>
    </row>
    <row r="411" spans="1:5" ht="18.95" customHeight="1">
      <c r="A411" s="230" t="s">
        <v>1655</v>
      </c>
      <c r="B411" s="230" t="s">
        <v>1310</v>
      </c>
      <c r="C411" s="230" t="s">
        <v>1153</v>
      </c>
      <c r="D411" s="233" t="s">
        <v>1001</v>
      </c>
      <c r="E411" s="234">
        <v>42.4</v>
      </c>
    </row>
    <row r="412" spans="1:5" ht="18.95" customHeight="1">
      <c r="A412" s="230" t="s">
        <v>1658</v>
      </c>
      <c r="B412" s="230"/>
      <c r="C412" s="230"/>
      <c r="D412" s="233" t="s">
        <v>1659</v>
      </c>
      <c r="E412" s="234">
        <v>100</v>
      </c>
    </row>
    <row r="413" spans="1:5" ht="18.95" customHeight="1">
      <c r="A413" s="230"/>
      <c r="B413" s="230" t="s">
        <v>1174</v>
      </c>
      <c r="C413" s="230"/>
      <c r="D413" s="233" t="s">
        <v>1660</v>
      </c>
      <c r="E413" s="234">
        <v>100</v>
      </c>
    </row>
    <row r="414" spans="1:5" ht="18.95" customHeight="1">
      <c r="A414" s="230" t="s">
        <v>1661</v>
      </c>
      <c r="B414" s="230" t="s">
        <v>1181</v>
      </c>
      <c r="C414" s="230" t="s">
        <v>1153</v>
      </c>
      <c r="D414" s="233" t="s">
        <v>1662</v>
      </c>
      <c r="E414" s="234">
        <v>0</v>
      </c>
    </row>
    <row r="415" spans="1:5" ht="18.95" customHeight="1">
      <c r="A415" s="230" t="s">
        <v>1661</v>
      </c>
      <c r="B415" s="230" t="s">
        <v>1181</v>
      </c>
      <c r="C415" s="230" t="s">
        <v>1168</v>
      </c>
      <c r="D415" s="233" t="s">
        <v>1663</v>
      </c>
      <c r="E415" s="234">
        <v>100</v>
      </c>
    </row>
    <row r="416" spans="1:5" ht="18.95" customHeight="1">
      <c r="A416" s="230" t="s">
        <v>1664</v>
      </c>
      <c r="B416" s="230"/>
      <c r="C416" s="230"/>
      <c r="D416" s="233" t="s">
        <v>1665</v>
      </c>
      <c r="E416" s="234">
        <v>4375</v>
      </c>
    </row>
    <row r="417" spans="1:5" ht="18.95" customHeight="1">
      <c r="A417" s="230"/>
      <c r="B417" s="230" t="s">
        <v>1174</v>
      </c>
      <c r="C417" s="230"/>
      <c r="D417" s="233" t="s">
        <v>1666</v>
      </c>
      <c r="E417" s="234">
        <v>4375</v>
      </c>
    </row>
    <row r="418" spans="1:5" ht="18.95" customHeight="1">
      <c r="A418" s="230" t="s">
        <v>1667</v>
      </c>
      <c r="B418" s="230" t="s">
        <v>1181</v>
      </c>
      <c r="C418" s="230" t="s">
        <v>1153</v>
      </c>
      <c r="D418" s="233" t="s">
        <v>1668</v>
      </c>
      <c r="E418" s="234">
        <v>4375</v>
      </c>
    </row>
  </sheetData>
  <sheetProtection formatCells="0" formatColumns="0" formatRows="0"/>
  <mergeCells count="6">
    <mergeCell ref="A2:E2"/>
    <mergeCell ref="A4:A5"/>
    <mergeCell ref="B4:B5"/>
    <mergeCell ref="C4:C5"/>
    <mergeCell ref="D4:D5"/>
    <mergeCell ref="E4:E5"/>
  </mergeCells>
  <phoneticPr fontId="3" type="noConversion"/>
  <pageMargins left="0.75" right="0.75" top="1" bottom="1" header="0.5" footer="0.5"/>
  <pageSetup paperSize="9" scale="86" fitToHeight="999" orientation="landscape" horizontalDpi="0" verticalDpi="0"/>
  <headerFooter scaleWithDoc="0" alignWithMargins="0"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showGridLines="0" showZeros="0" topLeftCell="A7" zoomScaleSheetLayoutView="100" workbookViewId="0"/>
  </sheetViews>
  <sheetFormatPr defaultColWidth="6.875" defaultRowHeight="12.75" customHeight="1"/>
  <cols>
    <col min="1" max="1" width="27" style="96" customWidth="1"/>
    <col min="2" max="2" width="12.875" style="96" customWidth="1"/>
    <col min="3" max="3" width="15.125" style="96" customWidth="1"/>
    <col min="4" max="4" width="18.375" style="96" customWidth="1"/>
    <col min="5" max="250" width="6.875" style="96" customWidth="1"/>
    <col min="251" max="16384" width="6.875" style="96"/>
  </cols>
  <sheetData>
    <row r="1" spans="1:4" ht="26.1" customHeight="1">
      <c r="A1" s="243" t="s">
        <v>2095</v>
      </c>
      <c r="B1" s="219"/>
      <c r="C1" s="219"/>
      <c r="D1" s="219"/>
    </row>
    <row r="2" spans="1:4" ht="24.75" customHeight="1">
      <c r="A2" s="276" t="s">
        <v>1669</v>
      </c>
      <c r="B2" s="276"/>
      <c r="C2" s="276"/>
      <c r="D2" s="276"/>
    </row>
    <row r="3" spans="1:4" ht="22.5" customHeight="1">
      <c r="A3" s="219"/>
      <c r="B3" s="219"/>
      <c r="C3" s="219"/>
      <c r="D3" s="222" t="s">
        <v>0</v>
      </c>
    </row>
    <row r="4" spans="1:4" ht="19.5" customHeight="1">
      <c r="A4" s="278" t="s">
        <v>1670</v>
      </c>
      <c r="B4" s="278" t="s">
        <v>1671</v>
      </c>
      <c r="C4" s="278" t="s">
        <v>1672</v>
      </c>
      <c r="D4" s="278"/>
    </row>
    <row r="5" spans="1:4" ht="19.5" customHeight="1">
      <c r="A5" s="278"/>
      <c r="B5" s="278"/>
      <c r="C5" s="278" t="s">
        <v>1673</v>
      </c>
      <c r="D5" s="278"/>
    </row>
    <row r="6" spans="1:4" ht="29.25" customHeight="1">
      <c r="A6" s="279"/>
      <c r="B6" s="278"/>
      <c r="C6" s="223" t="s">
        <v>1674</v>
      </c>
      <c r="D6" s="223" t="s">
        <v>1675</v>
      </c>
    </row>
    <row r="7" spans="1:4" ht="20.100000000000001" customHeight="1">
      <c r="A7" s="224" t="s">
        <v>1676</v>
      </c>
      <c r="B7" s="225">
        <v>60622.3</v>
      </c>
      <c r="C7" s="226">
        <v>57936.94</v>
      </c>
      <c r="D7" s="226">
        <v>2685.36</v>
      </c>
    </row>
    <row r="8" spans="1:4" ht="20.100000000000001" customHeight="1">
      <c r="A8" s="227" t="s">
        <v>1677</v>
      </c>
      <c r="B8" s="228">
        <v>55672.69</v>
      </c>
      <c r="C8" s="229">
        <v>54314.77</v>
      </c>
      <c r="D8" s="229">
        <v>1357.92</v>
      </c>
    </row>
    <row r="9" spans="1:4" ht="20.100000000000001" customHeight="1">
      <c r="A9" s="227" t="s">
        <v>1678</v>
      </c>
      <c r="B9" s="228">
        <v>22511.47</v>
      </c>
      <c r="C9" s="229">
        <v>22167.93</v>
      </c>
      <c r="D9" s="229">
        <v>343.54</v>
      </c>
    </row>
    <row r="10" spans="1:4" ht="20.100000000000001" customHeight="1">
      <c r="A10" s="227" t="s">
        <v>1679</v>
      </c>
      <c r="B10" s="228">
        <v>5295.58</v>
      </c>
      <c r="C10" s="229">
        <v>5238.54</v>
      </c>
      <c r="D10" s="229">
        <v>57.04</v>
      </c>
    </row>
    <row r="11" spans="1:4" ht="20.100000000000001" customHeight="1">
      <c r="A11" s="227" t="s">
        <v>1680</v>
      </c>
      <c r="B11" s="228">
        <v>483.03</v>
      </c>
      <c r="C11" s="229">
        <v>479.12</v>
      </c>
      <c r="D11" s="229">
        <v>3.91</v>
      </c>
    </row>
    <row r="12" spans="1:4" ht="20.100000000000001" customHeight="1">
      <c r="A12" s="227" t="s">
        <v>1681</v>
      </c>
      <c r="B12" s="228">
        <v>9830.44</v>
      </c>
      <c r="C12" s="229">
        <v>9556.99</v>
      </c>
      <c r="D12" s="229">
        <v>273.45</v>
      </c>
    </row>
    <row r="13" spans="1:4" ht="32.25" customHeight="1">
      <c r="A13" s="227" t="s">
        <v>1682</v>
      </c>
      <c r="B13" s="228">
        <v>7946.26</v>
      </c>
      <c r="C13" s="229">
        <v>7854.02</v>
      </c>
      <c r="D13" s="229">
        <v>92.24</v>
      </c>
    </row>
    <row r="14" spans="1:4" ht="20.100000000000001" customHeight="1">
      <c r="A14" s="227" t="s">
        <v>1683</v>
      </c>
      <c r="B14" s="228">
        <v>152.35</v>
      </c>
      <c r="C14" s="229">
        <v>146.16</v>
      </c>
      <c r="D14" s="229">
        <v>6.19</v>
      </c>
    </row>
    <row r="15" spans="1:4" ht="20.100000000000001" customHeight="1">
      <c r="A15" s="227" t="s">
        <v>1684</v>
      </c>
      <c r="B15" s="228">
        <v>4246.7</v>
      </c>
      <c r="C15" s="229">
        <v>4194.72</v>
      </c>
      <c r="D15" s="229">
        <v>51.98</v>
      </c>
    </row>
    <row r="16" spans="1:4" ht="20.100000000000001" customHeight="1">
      <c r="A16" s="227" t="s">
        <v>1685</v>
      </c>
      <c r="B16" s="228">
        <v>245.01</v>
      </c>
      <c r="C16" s="229">
        <v>0</v>
      </c>
      <c r="D16" s="229">
        <v>245.01</v>
      </c>
    </row>
    <row r="17" spans="1:4" ht="20.100000000000001" customHeight="1">
      <c r="A17" s="227" t="s">
        <v>1639</v>
      </c>
      <c r="B17" s="228">
        <v>3955.72</v>
      </c>
      <c r="C17" s="229">
        <v>3892.44</v>
      </c>
      <c r="D17" s="229">
        <v>63.28</v>
      </c>
    </row>
    <row r="18" spans="1:4" ht="20.100000000000001" customHeight="1">
      <c r="A18" s="227" t="s">
        <v>1686</v>
      </c>
      <c r="B18" s="228">
        <v>1006.13</v>
      </c>
      <c r="C18" s="229">
        <v>784.85</v>
      </c>
      <c r="D18" s="229">
        <v>221.28</v>
      </c>
    </row>
    <row r="19" spans="1:4" ht="20.100000000000001" customHeight="1">
      <c r="A19" s="227" t="s">
        <v>1687</v>
      </c>
      <c r="B19" s="228">
        <v>4570.67</v>
      </c>
      <c r="C19" s="229">
        <v>3258.55</v>
      </c>
      <c r="D19" s="229">
        <v>1312.12</v>
      </c>
    </row>
    <row r="20" spans="1:4" ht="20.100000000000001" customHeight="1">
      <c r="A20" s="227" t="s">
        <v>1688</v>
      </c>
      <c r="B20" s="228">
        <v>1729.63</v>
      </c>
      <c r="C20" s="229">
        <v>809.68</v>
      </c>
      <c r="D20" s="229">
        <v>919.95</v>
      </c>
    </row>
    <row r="21" spans="1:4" ht="20.100000000000001" customHeight="1">
      <c r="A21" s="227" t="s">
        <v>1689</v>
      </c>
      <c r="B21" s="228">
        <v>396.3</v>
      </c>
      <c r="C21" s="229">
        <v>366.54</v>
      </c>
      <c r="D21" s="229">
        <v>29.76</v>
      </c>
    </row>
    <row r="22" spans="1:4" ht="20.100000000000001" customHeight="1">
      <c r="A22" s="227" t="s">
        <v>1690</v>
      </c>
      <c r="B22" s="228">
        <v>380.92</v>
      </c>
      <c r="C22" s="229">
        <v>368.74</v>
      </c>
      <c r="D22" s="229">
        <v>12.18</v>
      </c>
    </row>
    <row r="23" spans="1:4" ht="20.100000000000001" customHeight="1">
      <c r="A23" s="227" t="s">
        <v>1691</v>
      </c>
      <c r="B23" s="228">
        <v>266</v>
      </c>
      <c r="C23" s="229">
        <v>213.5</v>
      </c>
      <c r="D23" s="229">
        <v>52.5</v>
      </c>
    </row>
    <row r="24" spans="1:4" ht="20.100000000000001" customHeight="1">
      <c r="A24" s="227" t="s">
        <v>1692</v>
      </c>
      <c r="B24" s="228">
        <v>1104.03</v>
      </c>
      <c r="C24" s="229">
        <v>1061.1099999999999</v>
      </c>
      <c r="D24" s="229">
        <v>42.92</v>
      </c>
    </row>
    <row r="25" spans="1:4" ht="20.100000000000001" customHeight="1">
      <c r="A25" s="227" t="s">
        <v>1693</v>
      </c>
      <c r="B25" s="228">
        <v>94.92</v>
      </c>
      <c r="C25" s="229">
        <v>0</v>
      </c>
      <c r="D25" s="229">
        <v>94.92</v>
      </c>
    </row>
    <row r="26" spans="1:4" ht="20.100000000000001" customHeight="1">
      <c r="A26" s="227" t="s">
        <v>1694</v>
      </c>
      <c r="B26" s="228">
        <v>572.6</v>
      </c>
      <c r="C26" s="229">
        <v>438.98</v>
      </c>
      <c r="D26" s="229">
        <v>133.62</v>
      </c>
    </row>
    <row r="27" spans="1:4" ht="20.100000000000001" customHeight="1">
      <c r="A27" s="227" t="s">
        <v>1695</v>
      </c>
      <c r="B27" s="228">
        <v>26.27</v>
      </c>
      <c r="C27" s="229">
        <v>0</v>
      </c>
      <c r="D27" s="229">
        <v>26.27</v>
      </c>
    </row>
    <row r="28" spans="1:4" ht="20.100000000000001" customHeight="1">
      <c r="A28" s="227" t="s">
        <v>1696</v>
      </c>
      <c r="B28" s="228">
        <v>378.94</v>
      </c>
      <c r="C28" s="229">
        <v>363.62</v>
      </c>
      <c r="D28" s="229">
        <v>15.32</v>
      </c>
    </row>
    <row r="29" spans="1:4" ht="20.100000000000001" customHeight="1">
      <c r="A29" s="227" t="s">
        <v>1697</v>
      </c>
      <c r="B29" s="228">
        <v>67.97</v>
      </c>
      <c r="C29" s="229">
        <v>67.97</v>
      </c>
      <c r="D29" s="229">
        <v>0</v>
      </c>
    </row>
    <row r="30" spans="1:4" ht="20.100000000000001" customHeight="1">
      <c r="A30" s="227" t="s">
        <v>1698</v>
      </c>
      <c r="B30" s="228">
        <v>247.32</v>
      </c>
      <c r="C30" s="229">
        <v>244.92</v>
      </c>
      <c r="D30" s="229">
        <v>2.4</v>
      </c>
    </row>
    <row r="31" spans="1:4" ht="20.100000000000001" customHeight="1">
      <c r="A31" s="227" t="s">
        <v>1699</v>
      </c>
      <c r="B31" s="228">
        <v>35.26</v>
      </c>
      <c r="C31" s="229">
        <v>35.26</v>
      </c>
      <c r="D31" s="229">
        <v>0</v>
      </c>
    </row>
    <row r="32" spans="1:4" ht="20.100000000000001" customHeight="1">
      <c r="A32" s="227" t="s">
        <v>1700</v>
      </c>
      <c r="B32" s="228">
        <v>12.44</v>
      </c>
      <c r="C32" s="229">
        <v>0</v>
      </c>
      <c r="D32" s="229">
        <v>12.44</v>
      </c>
    </row>
    <row r="33" spans="1:4" ht="20.100000000000001" customHeight="1">
      <c r="A33" s="227" t="s">
        <v>1701</v>
      </c>
      <c r="B33" s="228">
        <v>15.95</v>
      </c>
      <c r="C33" s="229">
        <v>15.47</v>
      </c>
      <c r="D33" s="229">
        <v>0.48</v>
      </c>
    </row>
  </sheetData>
  <sheetProtection formatCells="0" formatColumns="0" formatRows="0"/>
  <mergeCells count="5">
    <mergeCell ref="A2:D2"/>
    <mergeCell ref="C4:D4"/>
    <mergeCell ref="C5:D5"/>
    <mergeCell ref="A4:A6"/>
    <mergeCell ref="B4:B6"/>
  </mergeCells>
  <phoneticPr fontId="3" type="noConversion"/>
  <pageMargins left="0.75" right="0.75" top="1" bottom="1" header="0.5" footer="0.5"/>
  <pageSetup paperSize="9" scale="81" fitToHeight="999" orientation="landscape" horizontalDpi="0" verticalDpi="0"/>
  <headerFooter scaleWithDoc="0" alignWithMargins="0"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W27"/>
  <sheetViews>
    <sheetView topLeftCell="A13" zoomScaleSheetLayoutView="100" workbookViewId="0">
      <selection activeCell="A26" sqref="A26"/>
    </sheetView>
  </sheetViews>
  <sheetFormatPr defaultRowHeight="14.25"/>
  <cols>
    <col min="1" max="1" width="41" style="120" customWidth="1"/>
    <col min="2" max="2" width="24.75" style="120" customWidth="1"/>
    <col min="3" max="231" width="9" style="120"/>
  </cols>
  <sheetData>
    <row r="1" spans="1:2" ht="29.25" customHeight="1">
      <c r="A1" s="235" t="s">
        <v>2096</v>
      </c>
    </row>
    <row r="2" spans="1:2" customFormat="1" ht="24" customHeight="1">
      <c r="A2" s="268" t="s">
        <v>1702</v>
      </c>
      <c r="B2" s="268"/>
    </row>
    <row r="3" spans="1:2" customFormat="1" ht="20.100000000000001" customHeight="1">
      <c r="A3" s="280" t="s">
        <v>0</v>
      </c>
      <c r="B3" s="281"/>
    </row>
    <row r="4" spans="1:2" customFormat="1" ht="20.100000000000001" customHeight="1">
      <c r="A4" s="169" t="s">
        <v>1703</v>
      </c>
      <c r="B4" s="170" t="s">
        <v>1704</v>
      </c>
    </row>
    <row r="5" spans="1:2" customFormat="1" ht="18.95" customHeight="1">
      <c r="A5" s="171" t="s">
        <v>1705</v>
      </c>
      <c r="B5" s="172">
        <v>4756</v>
      </c>
    </row>
    <row r="6" spans="1:2" customFormat="1" ht="18.95" customHeight="1">
      <c r="A6" s="173" t="s">
        <v>1706</v>
      </c>
      <c r="B6" s="174">
        <v>2396</v>
      </c>
    </row>
    <row r="7" spans="1:2" customFormat="1" ht="18.95" customHeight="1">
      <c r="A7" s="173" t="s">
        <v>1707</v>
      </c>
      <c r="B7" s="172">
        <v>492</v>
      </c>
    </row>
    <row r="8" spans="1:2" customFormat="1" ht="18.95" customHeight="1">
      <c r="A8" s="173" t="s">
        <v>1708</v>
      </c>
      <c r="B8" s="172">
        <v>1868</v>
      </c>
    </row>
    <row r="9" spans="1:2" customFormat="1" ht="18.95" customHeight="1">
      <c r="A9" s="171" t="s">
        <v>1709</v>
      </c>
      <c r="B9" s="174">
        <f>SUM(B10:B17)</f>
        <v>64000</v>
      </c>
    </row>
    <row r="10" spans="1:2" customFormat="1" ht="18.95" customHeight="1">
      <c r="A10" s="173" t="s">
        <v>1710</v>
      </c>
      <c r="B10" s="174">
        <v>846</v>
      </c>
    </row>
    <row r="11" spans="1:2" customFormat="1" ht="18.95" customHeight="1">
      <c r="A11" s="173" t="s">
        <v>1711</v>
      </c>
      <c r="B11" s="175">
        <v>33925</v>
      </c>
    </row>
    <row r="12" spans="1:2" customFormat="1" ht="18.95" customHeight="1">
      <c r="A12" s="173" t="s">
        <v>1712</v>
      </c>
      <c r="B12" s="172">
        <v>10004</v>
      </c>
    </row>
    <row r="13" spans="1:2" customFormat="1" ht="18.95" customHeight="1">
      <c r="A13" s="173" t="s">
        <v>1713</v>
      </c>
      <c r="B13" s="172">
        <v>4803</v>
      </c>
    </row>
    <row r="14" spans="1:2" customFormat="1" ht="18.95" customHeight="1">
      <c r="A14" s="173" t="s">
        <v>1714</v>
      </c>
      <c r="B14" s="175">
        <v>10666</v>
      </c>
    </row>
    <row r="15" spans="1:2" customFormat="1" ht="18.95" customHeight="1">
      <c r="A15" s="173" t="s">
        <v>1715</v>
      </c>
      <c r="B15" s="174">
        <v>2999</v>
      </c>
    </row>
    <row r="16" spans="1:2" customFormat="1" ht="18.95" customHeight="1">
      <c r="A16" s="176" t="s">
        <v>1716</v>
      </c>
      <c r="B16" s="172">
        <v>89</v>
      </c>
    </row>
    <row r="17" spans="1:231" ht="18.95" customHeight="1">
      <c r="A17" s="176" t="s">
        <v>1717</v>
      </c>
      <c r="B17" s="172">
        <v>668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</row>
    <row r="18" spans="1:231" ht="18.95" customHeight="1">
      <c r="A18" s="171" t="s">
        <v>1718</v>
      </c>
      <c r="B18" s="174">
        <v>46457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</row>
    <row r="19" spans="1:231" ht="18.95" customHeight="1">
      <c r="A19" s="177" t="s">
        <v>1719</v>
      </c>
      <c r="B19" s="178">
        <v>2058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</row>
    <row r="20" spans="1:231" ht="18.95" customHeight="1">
      <c r="A20" s="177" t="s">
        <v>1720</v>
      </c>
      <c r="B20" s="179">
        <v>430.8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</row>
    <row r="21" spans="1:231" ht="18.95" customHeight="1">
      <c r="A21" s="177" t="s">
        <v>1721</v>
      </c>
      <c r="B21" s="180">
        <v>12572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</row>
    <row r="22" spans="1:231" ht="18.95" customHeight="1">
      <c r="A22" s="177" t="s">
        <v>1722</v>
      </c>
      <c r="B22" s="180">
        <v>28687.4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</row>
    <row r="23" spans="1:231" ht="18.95" customHeight="1">
      <c r="A23" s="177" t="s">
        <v>1723</v>
      </c>
      <c r="B23" s="181">
        <v>1521.17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</row>
    <row r="24" spans="1:231" ht="18.95" customHeight="1">
      <c r="A24" s="177" t="s">
        <v>1724</v>
      </c>
      <c r="B24" s="181">
        <v>175.7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</row>
    <row r="25" spans="1:231" ht="18.95" customHeight="1">
      <c r="A25" s="177" t="s">
        <v>1716</v>
      </c>
      <c r="B25" s="179">
        <v>593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</row>
    <row r="26" spans="1:231" ht="18.95" customHeight="1">
      <c r="A26" s="182" t="s">
        <v>1725</v>
      </c>
      <c r="B26" s="179">
        <v>419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</row>
    <row r="27" spans="1:231" ht="18.95" customHeight="1">
      <c r="A27" s="183" t="s">
        <v>1726</v>
      </c>
      <c r="B27" s="184">
        <f>B5+B9+B18</f>
        <v>115213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</row>
  </sheetData>
  <mergeCells count="2">
    <mergeCell ref="A2:B2"/>
    <mergeCell ref="A3:B3"/>
  </mergeCells>
  <phoneticPr fontId="3" type="noConversion"/>
  <printOptions horizontalCentered="1"/>
  <pageMargins left="0" right="0" top="0.59" bottom="0.59" header="0.51" footer="0.51"/>
  <pageSetup paperSize="9" firstPageNumber="3" orientation="landscape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topLeftCell="A34" zoomScaleSheetLayoutView="100" workbookViewId="0">
      <selection activeCell="E11" sqref="E11"/>
    </sheetView>
  </sheetViews>
  <sheetFormatPr defaultColWidth="9.25" defaultRowHeight="15.75"/>
  <cols>
    <col min="1" max="1" width="28" style="1" customWidth="1"/>
    <col min="2" max="2" width="14.625" style="1" hidden="1" customWidth="1"/>
    <col min="3" max="3" width="13.875" style="1" hidden="1" customWidth="1"/>
    <col min="4" max="4" width="14.625" style="1" customWidth="1"/>
    <col min="5" max="7" width="12.625" style="1" customWidth="1"/>
    <col min="8" max="8" width="37.625" style="1" customWidth="1"/>
    <col min="9" max="16384" width="9.25" style="1"/>
  </cols>
  <sheetData>
    <row r="1" spans="1:8" ht="34.5" customHeight="1">
      <c r="A1" s="268" t="s">
        <v>1727</v>
      </c>
      <c r="B1" s="268"/>
      <c r="C1" s="268"/>
      <c r="D1" s="268"/>
      <c r="E1" s="268"/>
      <c r="F1" s="268"/>
      <c r="G1" s="268"/>
      <c r="H1" s="268"/>
    </row>
    <row r="2" spans="1:8" ht="27" customHeight="1">
      <c r="A2" s="141"/>
      <c r="B2" s="141"/>
      <c r="C2" s="141"/>
      <c r="D2" s="141"/>
      <c r="E2" s="141"/>
      <c r="F2" s="141"/>
      <c r="G2" s="141"/>
      <c r="H2" s="142" t="s">
        <v>0</v>
      </c>
    </row>
    <row r="3" spans="1:8" ht="21.75" customHeight="1">
      <c r="A3" s="270" t="s">
        <v>1</v>
      </c>
      <c r="B3" s="270" t="s">
        <v>2</v>
      </c>
      <c r="C3" s="270"/>
      <c r="D3" s="270" t="s">
        <v>3</v>
      </c>
      <c r="E3" s="270"/>
      <c r="F3" s="271" t="s">
        <v>4</v>
      </c>
      <c r="G3" s="282"/>
      <c r="H3" s="270" t="s">
        <v>5</v>
      </c>
    </row>
    <row r="4" spans="1:8" ht="24.75" customHeight="1">
      <c r="A4" s="270"/>
      <c r="B4" s="143" t="s">
        <v>6</v>
      </c>
      <c r="C4" s="143" t="s">
        <v>7</v>
      </c>
      <c r="D4" s="143" t="s">
        <v>6</v>
      </c>
      <c r="E4" s="143" t="s">
        <v>7</v>
      </c>
      <c r="F4" s="143" t="s">
        <v>6</v>
      </c>
      <c r="G4" s="143" t="s">
        <v>7</v>
      </c>
      <c r="H4" s="270"/>
    </row>
    <row r="5" spans="1:8" customFormat="1" ht="17.25" customHeight="1">
      <c r="A5" s="144" t="s">
        <v>8</v>
      </c>
      <c r="B5" s="145">
        <f t="shared" ref="B5:G5" si="0">SUM(B6:B20)</f>
        <v>73800</v>
      </c>
      <c r="C5" s="145">
        <v>34753</v>
      </c>
      <c r="D5" s="145">
        <f t="shared" si="0"/>
        <v>72800</v>
      </c>
      <c r="E5" s="146">
        <f t="shared" si="0"/>
        <v>36951</v>
      </c>
      <c r="F5" s="146">
        <f t="shared" si="0"/>
        <v>77000</v>
      </c>
      <c r="G5" s="146">
        <f t="shared" si="0"/>
        <v>42349.75</v>
      </c>
      <c r="H5" s="146"/>
    </row>
    <row r="6" spans="1:8" ht="17.25" customHeight="1">
      <c r="A6" s="147" t="s">
        <v>9</v>
      </c>
      <c r="B6" s="148">
        <v>30</v>
      </c>
      <c r="C6" s="148"/>
      <c r="D6" s="148">
        <v>30</v>
      </c>
      <c r="E6" s="148"/>
      <c r="F6" s="148">
        <v>30</v>
      </c>
      <c r="G6" s="148"/>
      <c r="H6" s="149"/>
    </row>
    <row r="7" spans="1:8" ht="17.25" customHeight="1">
      <c r="A7" s="147" t="s">
        <v>1728</v>
      </c>
      <c r="B7" s="148">
        <v>31400</v>
      </c>
      <c r="C7" s="148">
        <v>5887</v>
      </c>
      <c r="D7" s="148">
        <v>39970</v>
      </c>
      <c r="E7" s="150">
        <v>14988</v>
      </c>
      <c r="F7" s="150">
        <f>35070+660</f>
        <v>35730</v>
      </c>
      <c r="G7" s="151">
        <f>F7*0.375</f>
        <v>13398.75</v>
      </c>
      <c r="H7" s="152" t="s">
        <v>1729</v>
      </c>
    </row>
    <row r="8" spans="1:8" ht="17.25" customHeight="1">
      <c r="A8" s="147" t="s">
        <v>11</v>
      </c>
      <c r="B8" s="148">
        <v>300</v>
      </c>
      <c r="C8" s="148">
        <v>225</v>
      </c>
      <c r="D8" s="148"/>
      <c r="E8" s="150"/>
      <c r="F8" s="150"/>
      <c r="G8" s="150"/>
      <c r="H8" s="152"/>
    </row>
    <row r="9" spans="1:8" ht="17.25" customHeight="1">
      <c r="A9" s="147" t="s">
        <v>12</v>
      </c>
      <c r="B9" s="148">
        <v>13600</v>
      </c>
      <c r="C9" s="148">
        <f>B9*0.75</f>
        <v>10200</v>
      </c>
      <c r="D9" s="148"/>
      <c r="E9" s="150"/>
      <c r="F9" s="150"/>
      <c r="G9" s="150"/>
      <c r="H9" s="152"/>
    </row>
    <row r="10" spans="1:8" ht="17.25" customHeight="1">
      <c r="A10" s="147" t="s">
        <v>13</v>
      </c>
      <c r="B10" s="148">
        <v>7750</v>
      </c>
      <c r="C10" s="148">
        <f t="shared" ref="C10:G10" si="1">B10*0.28</f>
        <v>2170</v>
      </c>
      <c r="D10" s="148">
        <v>8500</v>
      </c>
      <c r="E10" s="150">
        <f t="shared" si="1"/>
        <v>2380</v>
      </c>
      <c r="F10" s="150">
        <v>9200</v>
      </c>
      <c r="G10" s="150">
        <f t="shared" si="1"/>
        <v>2576.0000000000005</v>
      </c>
      <c r="H10" s="153"/>
    </row>
    <row r="11" spans="1:8" ht="17.25" customHeight="1">
      <c r="A11" s="147" t="s">
        <v>14</v>
      </c>
      <c r="B11" s="148">
        <v>3520</v>
      </c>
      <c r="C11" s="148">
        <f>B11*0.28</f>
        <v>985.60000000000014</v>
      </c>
      <c r="D11" s="148">
        <v>3600</v>
      </c>
      <c r="E11" s="150">
        <v>1008</v>
      </c>
      <c r="F11" s="150">
        <v>4500</v>
      </c>
      <c r="G11" s="150">
        <f>F11*0.28</f>
        <v>1260.0000000000002</v>
      </c>
      <c r="H11" s="153"/>
    </row>
    <row r="12" spans="1:8" ht="17.25" customHeight="1">
      <c r="A12" s="147" t="s">
        <v>15</v>
      </c>
      <c r="B12" s="148">
        <v>6300</v>
      </c>
      <c r="C12" s="148">
        <f t="shared" ref="C12:G12" si="2">B12*0.7</f>
        <v>4410</v>
      </c>
      <c r="D12" s="148">
        <v>7000</v>
      </c>
      <c r="E12" s="150">
        <f t="shared" si="2"/>
        <v>4900</v>
      </c>
      <c r="F12" s="150">
        <v>8000</v>
      </c>
      <c r="G12" s="150">
        <f t="shared" si="2"/>
        <v>5600</v>
      </c>
      <c r="H12" s="153"/>
    </row>
    <row r="13" spans="1:8" ht="17.25" customHeight="1">
      <c r="A13" s="147" t="s">
        <v>16</v>
      </c>
      <c r="B13" s="148">
        <v>100</v>
      </c>
      <c r="C13" s="148">
        <f t="shared" ref="C13:G13" si="3">B13*0.75</f>
        <v>75</v>
      </c>
      <c r="D13" s="148">
        <v>100</v>
      </c>
      <c r="E13" s="150">
        <f t="shared" si="3"/>
        <v>75</v>
      </c>
      <c r="F13" s="150">
        <v>100</v>
      </c>
      <c r="G13" s="150">
        <f t="shared" si="3"/>
        <v>75</v>
      </c>
      <c r="H13" s="153"/>
    </row>
    <row r="14" spans="1:8" ht="17.25" customHeight="1">
      <c r="A14" s="147" t="s">
        <v>17</v>
      </c>
      <c r="B14" s="148">
        <v>1400</v>
      </c>
      <c r="C14" s="148">
        <v>1400</v>
      </c>
      <c r="D14" s="148">
        <v>3500</v>
      </c>
      <c r="E14" s="148">
        <f t="shared" ref="E14:E17" si="4">D14</f>
        <v>3500</v>
      </c>
      <c r="F14" s="148">
        <v>5500</v>
      </c>
      <c r="G14" s="148">
        <v>5500</v>
      </c>
      <c r="H14" s="153"/>
    </row>
    <row r="15" spans="1:8" ht="17.25" customHeight="1">
      <c r="A15" s="147" t="s">
        <v>18</v>
      </c>
      <c r="B15" s="148">
        <v>3300</v>
      </c>
      <c r="C15" s="148">
        <v>3300</v>
      </c>
      <c r="D15" s="148">
        <v>4000</v>
      </c>
      <c r="E15" s="148">
        <f t="shared" si="4"/>
        <v>4000</v>
      </c>
      <c r="F15" s="148">
        <v>5500</v>
      </c>
      <c r="G15" s="148">
        <v>5500</v>
      </c>
      <c r="H15" s="153"/>
    </row>
    <row r="16" spans="1:8" ht="17.25" customHeight="1">
      <c r="A16" s="147" t="s">
        <v>19</v>
      </c>
      <c r="B16" s="148">
        <v>220</v>
      </c>
      <c r="C16" s="148">
        <v>220</v>
      </c>
      <c r="D16" s="148">
        <v>240</v>
      </c>
      <c r="E16" s="148">
        <f t="shared" si="4"/>
        <v>240</v>
      </c>
      <c r="F16" s="148">
        <v>390</v>
      </c>
      <c r="G16" s="148">
        <v>390</v>
      </c>
      <c r="H16" s="153"/>
    </row>
    <row r="17" spans="1:8" ht="17.25" customHeight="1">
      <c r="A17" s="147" t="s">
        <v>20</v>
      </c>
      <c r="B17" s="148">
        <v>2500</v>
      </c>
      <c r="C17" s="148">
        <v>2500</v>
      </c>
      <c r="D17" s="148">
        <v>2800</v>
      </c>
      <c r="E17" s="148">
        <f t="shared" si="4"/>
        <v>2800</v>
      </c>
      <c r="F17" s="148">
        <v>3600</v>
      </c>
      <c r="G17" s="148">
        <v>3600</v>
      </c>
      <c r="H17" s="153"/>
    </row>
    <row r="18" spans="1:8" ht="17.25" customHeight="1">
      <c r="A18" s="147" t="s">
        <v>21</v>
      </c>
      <c r="B18" s="148">
        <v>600</v>
      </c>
      <c r="C18" s="148">
        <v>600</v>
      </c>
      <c r="D18" s="148"/>
      <c r="E18" s="148"/>
      <c r="F18" s="148"/>
      <c r="G18" s="148"/>
      <c r="H18" s="153"/>
    </row>
    <row r="19" spans="1:8" ht="17.25" customHeight="1">
      <c r="A19" s="147" t="s">
        <v>22</v>
      </c>
      <c r="B19" s="148">
        <v>780</v>
      </c>
      <c r="C19" s="148">
        <v>780</v>
      </c>
      <c r="D19" s="148">
        <v>800</v>
      </c>
      <c r="E19" s="148">
        <f t="shared" ref="E19:E24" si="5">D19</f>
        <v>800</v>
      </c>
      <c r="F19" s="148">
        <v>950</v>
      </c>
      <c r="G19" s="148">
        <v>950</v>
      </c>
      <c r="H19" s="153"/>
    </row>
    <row r="20" spans="1:8" ht="17.25" customHeight="1">
      <c r="A20" s="147" t="s">
        <v>23</v>
      </c>
      <c r="B20" s="154">
        <v>2000</v>
      </c>
      <c r="C20" s="154">
        <v>2000</v>
      </c>
      <c r="D20" s="154">
        <v>2260</v>
      </c>
      <c r="E20" s="148">
        <f t="shared" si="5"/>
        <v>2260</v>
      </c>
      <c r="F20" s="148">
        <v>3500</v>
      </c>
      <c r="G20" s="148">
        <v>3500</v>
      </c>
      <c r="H20" s="153"/>
    </row>
    <row r="21" spans="1:8" customFormat="1" ht="17.25" customHeight="1">
      <c r="A21" s="144" t="s">
        <v>24</v>
      </c>
      <c r="B21" s="145">
        <f t="shared" ref="B21:G21" si="6">SUM(B22:B27)</f>
        <v>9200</v>
      </c>
      <c r="C21" s="145">
        <f t="shared" si="6"/>
        <v>9200</v>
      </c>
      <c r="D21" s="145">
        <f t="shared" si="6"/>
        <v>12000</v>
      </c>
      <c r="E21" s="145">
        <f t="shared" si="6"/>
        <v>12000</v>
      </c>
      <c r="F21" s="145">
        <f t="shared" si="6"/>
        <v>18000</v>
      </c>
      <c r="G21" s="145">
        <f t="shared" si="6"/>
        <v>18000</v>
      </c>
      <c r="H21" s="156"/>
    </row>
    <row r="22" spans="1:8" ht="17.25" customHeight="1">
      <c r="A22" s="147" t="s">
        <v>25</v>
      </c>
      <c r="B22" s="148">
        <v>1700</v>
      </c>
      <c r="C22" s="148">
        <v>1700</v>
      </c>
      <c r="D22" s="148">
        <v>1800</v>
      </c>
      <c r="E22" s="150">
        <f t="shared" si="5"/>
        <v>1800</v>
      </c>
      <c r="F22" s="150">
        <v>2000</v>
      </c>
      <c r="G22" s="150">
        <v>2000</v>
      </c>
      <c r="H22" s="153"/>
    </row>
    <row r="23" spans="1:8" ht="17.25" customHeight="1">
      <c r="A23" s="147" t="s">
        <v>26</v>
      </c>
      <c r="B23" s="148">
        <v>2900</v>
      </c>
      <c r="C23" s="148">
        <v>2900</v>
      </c>
      <c r="D23" s="148">
        <v>2800</v>
      </c>
      <c r="E23" s="150">
        <f t="shared" si="5"/>
        <v>2800</v>
      </c>
      <c r="F23" s="150">
        <v>3800</v>
      </c>
      <c r="G23" s="150">
        <v>3800</v>
      </c>
      <c r="H23" s="153"/>
    </row>
    <row r="24" spans="1:8" ht="17.25" customHeight="1">
      <c r="A24" s="147" t="s">
        <v>27</v>
      </c>
      <c r="B24" s="148">
        <v>2500</v>
      </c>
      <c r="C24" s="148">
        <v>2500</v>
      </c>
      <c r="D24" s="148">
        <v>2400</v>
      </c>
      <c r="E24" s="150">
        <f t="shared" si="5"/>
        <v>2400</v>
      </c>
      <c r="F24" s="150">
        <v>3500</v>
      </c>
      <c r="G24" s="150">
        <v>3500</v>
      </c>
      <c r="H24" s="153"/>
    </row>
    <row r="25" spans="1:8" ht="17.25" customHeight="1">
      <c r="A25" s="147" t="s">
        <v>28</v>
      </c>
      <c r="B25" s="148"/>
      <c r="C25" s="148"/>
      <c r="D25" s="148"/>
      <c r="E25" s="150"/>
      <c r="F25" s="150"/>
      <c r="G25" s="150"/>
      <c r="H25" s="153"/>
    </row>
    <row r="26" spans="1:8" ht="17.25" customHeight="1">
      <c r="A26" s="147" t="s">
        <v>29</v>
      </c>
      <c r="B26" s="148">
        <v>2100</v>
      </c>
      <c r="C26" s="148">
        <v>2100</v>
      </c>
      <c r="D26" s="148">
        <v>5000</v>
      </c>
      <c r="E26" s="150">
        <f>D26</f>
        <v>5000</v>
      </c>
      <c r="F26" s="150">
        <v>8700</v>
      </c>
      <c r="G26" s="150">
        <v>8700</v>
      </c>
      <c r="H26" s="153"/>
    </row>
    <row r="27" spans="1:8" ht="17.25" customHeight="1">
      <c r="A27" s="147" t="s">
        <v>30</v>
      </c>
      <c r="B27" s="157"/>
      <c r="C27" s="157"/>
      <c r="D27" s="157"/>
      <c r="E27" s="150"/>
      <c r="F27" s="150"/>
      <c r="G27" s="150"/>
      <c r="H27" s="153"/>
    </row>
    <row r="28" spans="1:8" customFormat="1" ht="17.25" customHeight="1">
      <c r="A28" s="145" t="s">
        <v>31</v>
      </c>
      <c r="B28" s="145">
        <f t="shared" ref="B28:G28" si="7">B5+B21</f>
        <v>83000</v>
      </c>
      <c r="C28" s="145">
        <v>43953</v>
      </c>
      <c r="D28" s="145">
        <f t="shared" si="7"/>
        <v>84800</v>
      </c>
      <c r="E28" s="146">
        <f t="shared" si="7"/>
        <v>48951</v>
      </c>
      <c r="F28" s="146">
        <f t="shared" si="7"/>
        <v>95000</v>
      </c>
      <c r="G28" s="146">
        <f t="shared" si="7"/>
        <v>60349.75</v>
      </c>
      <c r="H28" s="159"/>
    </row>
    <row r="29" spans="1:8" s="65" customFormat="1" ht="17.25" customHeight="1">
      <c r="A29" s="160" t="s">
        <v>32</v>
      </c>
      <c r="B29" s="143" t="s">
        <v>6</v>
      </c>
      <c r="C29" s="160" t="s">
        <v>33</v>
      </c>
      <c r="D29" s="143" t="s">
        <v>6</v>
      </c>
      <c r="E29" s="160" t="s">
        <v>33</v>
      </c>
      <c r="F29" s="143" t="s">
        <v>6</v>
      </c>
      <c r="G29" s="160" t="s">
        <v>33</v>
      </c>
      <c r="H29" s="91"/>
    </row>
    <row r="30" spans="1:8" customFormat="1" ht="17.25" customHeight="1">
      <c r="A30" s="165" t="s">
        <v>34</v>
      </c>
      <c r="B30" s="145"/>
      <c r="C30" s="145">
        <f>SUM(C31:C34)</f>
        <v>30342</v>
      </c>
      <c r="D30" s="145"/>
      <c r="E30" s="145">
        <f>SUM(E31:E34)</f>
        <v>27275</v>
      </c>
      <c r="F30" s="145"/>
      <c r="G30" s="145">
        <f>SUM(G31:G34)</f>
        <v>26115</v>
      </c>
      <c r="H30" s="159"/>
    </row>
    <row r="31" spans="1:8" ht="17.25" customHeight="1">
      <c r="A31" s="166" t="s">
        <v>35</v>
      </c>
      <c r="B31" s="157">
        <v>30</v>
      </c>
      <c r="C31" s="157">
        <f>B31</f>
        <v>30</v>
      </c>
      <c r="D31" s="157">
        <v>30</v>
      </c>
      <c r="E31" s="148">
        <v>30</v>
      </c>
      <c r="F31" s="148">
        <v>30</v>
      </c>
      <c r="G31" s="148">
        <v>30</v>
      </c>
      <c r="H31" s="153"/>
    </row>
    <row r="32" spans="1:8" ht="17.25" customHeight="1">
      <c r="A32" s="147" t="s">
        <v>1730</v>
      </c>
      <c r="B32" s="157">
        <v>31400</v>
      </c>
      <c r="C32" s="157">
        <f>B32*0.75</f>
        <v>23550</v>
      </c>
      <c r="D32" s="157">
        <v>39970</v>
      </c>
      <c r="E32" s="148">
        <f>D32*0.5</f>
        <v>19985</v>
      </c>
      <c r="F32" s="148">
        <f>F7</f>
        <v>35730</v>
      </c>
      <c r="G32" s="148">
        <f>F32*0.5</f>
        <v>17865</v>
      </c>
      <c r="H32" s="152" t="s">
        <v>1731</v>
      </c>
    </row>
    <row r="33" spans="1:8" ht="17.25" customHeight="1">
      <c r="A33" s="147" t="s">
        <v>37</v>
      </c>
      <c r="B33" s="157">
        <v>7750</v>
      </c>
      <c r="C33" s="157">
        <f t="shared" ref="C33:G33" si="8">B33*0.6</f>
        <v>4650</v>
      </c>
      <c r="D33" s="157">
        <v>8500</v>
      </c>
      <c r="E33" s="157">
        <f t="shared" si="8"/>
        <v>5100</v>
      </c>
      <c r="F33" s="157">
        <f>F10</f>
        <v>9200</v>
      </c>
      <c r="G33" s="157">
        <f t="shared" si="8"/>
        <v>5520</v>
      </c>
      <c r="H33" s="153"/>
    </row>
    <row r="34" spans="1:8" ht="17.25" customHeight="1">
      <c r="A34" s="147" t="s">
        <v>38</v>
      </c>
      <c r="B34" s="157">
        <v>3520</v>
      </c>
      <c r="C34" s="157">
        <f t="shared" ref="C34:G34" si="9">B34*0.6</f>
        <v>2112</v>
      </c>
      <c r="D34" s="157">
        <v>3600</v>
      </c>
      <c r="E34" s="157">
        <f t="shared" si="9"/>
        <v>2160</v>
      </c>
      <c r="F34" s="157">
        <f>F11</f>
        <v>4500</v>
      </c>
      <c r="G34" s="157">
        <f t="shared" si="9"/>
        <v>2700</v>
      </c>
      <c r="H34" s="153"/>
    </row>
    <row r="35" spans="1:8" customFormat="1" ht="17.25" customHeight="1">
      <c r="A35" s="165" t="s">
        <v>39</v>
      </c>
      <c r="B35" s="145"/>
      <c r="C35" s="145">
        <v>8705</v>
      </c>
      <c r="D35" s="145"/>
      <c r="E35" s="146">
        <f>SUM(E36:E42)</f>
        <v>8574</v>
      </c>
      <c r="F35" s="146"/>
      <c r="G35" s="146">
        <f>SUM(G36:G42)</f>
        <v>8535.25</v>
      </c>
      <c r="H35" s="159"/>
    </row>
    <row r="36" spans="1:8" ht="17.25" customHeight="1">
      <c r="A36" s="147" t="s">
        <v>1732</v>
      </c>
      <c r="B36" s="157">
        <v>31400</v>
      </c>
      <c r="C36" s="157">
        <f>B36*0.0625</f>
        <v>1962.5</v>
      </c>
      <c r="D36" s="157">
        <v>39970</v>
      </c>
      <c r="E36" s="148">
        <v>4997</v>
      </c>
      <c r="F36" s="148">
        <f t="shared" ref="F36:F40" si="10">F7</f>
        <v>35730</v>
      </c>
      <c r="G36" s="148">
        <f>F36*0.125</f>
        <v>4466.25</v>
      </c>
      <c r="H36" s="152" t="s">
        <v>1733</v>
      </c>
    </row>
    <row r="37" spans="1:8" ht="17.25" customHeight="1">
      <c r="A37" s="147" t="s">
        <v>41</v>
      </c>
      <c r="B37" s="157">
        <v>300</v>
      </c>
      <c r="C37" s="157">
        <f t="shared" ref="C37:C41" si="11">B37*0.25</f>
        <v>75</v>
      </c>
      <c r="D37" s="157"/>
      <c r="E37" s="148"/>
      <c r="F37" s="148"/>
      <c r="G37" s="148"/>
      <c r="H37" s="152"/>
    </row>
    <row r="38" spans="1:8" ht="17.25" customHeight="1">
      <c r="A38" s="147" t="s">
        <v>42</v>
      </c>
      <c r="B38" s="157">
        <v>13600</v>
      </c>
      <c r="C38" s="157">
        <f t="shared" si="11"/>
        <v>3400</v>
      </c>
      <c r="D38" s="157"/>
      <c r="E38" s="148"/>
      <c r="F38" s="148"/>
      <c r="G38" s="148"/>
      <c r="H38" s="153"/>
    </row>
    <row r="39" spans="1:8" ht="17.25" customHeight="1">
      <c r="A39" s="147" t="s">
        <v>43</v>
      </c>
      <c r="B39" s="157">
        <v>7750</v>
      </c>
      <c r="C39" s="157">
        <f t="shared" ref="C39:G39" si="12">B39*0.12</f>
        <v>930</v>
      </c>
      <c r="D39" s="157">
        <v>8500</v>
      </c>
      <c r="E39" s="157">
        <f t="shared" si="12"/>
        <v>1020</v>
      </c>
      <c r="F39" s="157">
        <f t="shared" si="10"/>
        <v>9200</v>
      </c>
      <c r="G39" s="157">
        <f t="shared" si="12"/>
        <v>1104</v>
      </c>
      <c r="H39" s="153"/>
    </row>
    <row r="40" spans="1:8" ht="17.25" customHeight="1">
      <c r="A40" s="147" t="s">
        <v>44</v>
      </c>
      <c r="B40" s="157">
        <v>3520</v>
      </c>
      <c r="C40" s="157">
        <f t="shared" ref="C40:G40" si="13">B40*0.12</f>
        <v>422.4</v>
      </c>
      <c r="D40" s="157">
        <v>3600</v>
      </c>
      <c r="E40" s="157">
        <f t="shared" si="13"/>
        <v>432</v>
      </c>
      <c r="F40" s="157">
        <f t="shared" si="10"/>
        <v>4500</v>
      </c>
      <c r="G40" s="157">
        <f t="shared" si="13"/>
        <v>540</v>
      </c>
      <c r="H40" s="153"/>
    </row>
    <row r="41" spans="1:8" ht="17.25" customHeight="1">
      <c r="A41" s="166" t="s">
        <v>45</v>
      </c>
      <c r="B41" s="157">
        <v>100</v>
      </c>
      <c r="C41" s="157">
        <f t="shared" si="11"/>
        <v>25</v>
      </c>
      <c r="D41" s="157">
        <v>100</v>
      </c>
      <c r="E41" s="157">
        <f>D41*0.25</f>
        <v>25</v>
      </c>
      <c r="F41" s="157">
        <f>F13</f>
        <v>100</v>
      </c>
      <c r="G41" s="157">
        <f>F41*0.25</f>
        <v>25</v>
      </c>
      <c r="H41" s="153"/>
    </row>
    <row r="42" spans="1:8" ht="17.25" customHeight="1">
      <c r="A42" s="166" t="s">
        <v>46</v>
      </c>
      <c r="B42" s="148">
        <v>6300</v>
      </c>
      <c r="C42" s="148">
        <f t="shared" ref="C42:G42" si="14">B42*0.3</f>
        <v>1890</v>
      </c>
      <c r="D42" s="148">
        <v>7000</v>
      </c>
      <c r="E42" s="148">
        <f t="shared" si="14"/>
        <v>2100</v>
      </c>
      <c r="F42" s="148">
        <f>F12</f>
        <v>8000</v>
      </c>
      <c r="G42" s="148">
        <f t="shared" si="14"/>
        <v>2400</v>
      </c>
      <c r="H42" s="153"/>
    </row>
    <row r="43" spans="1:8" customFormat="1" ht="17.25" customHeight="1">
      <c r="A43" s="165" t="s">
        <v>47</v>
      </c>
      <c r="B43" s="145">
        <f t="shared" ref="B43:F43" si="15">C28+C30+C35</f>
        <v>83000</v>
      </c>
      <c r="C43" s="145"/>
      <c r="D43" s="146">
        <f t="shared" si="15"/>
        <v>84800</v>
      </c>
      <c r="E43" s="146"/>
      <c r="F43" s="146">
        <f t="shared" si="15"/>
        <v>95000</v>
      </c>
      <c r="G43" s="145"/>
      <c r="H43" s="159"/>
    </row>
    <row r="44" spans="1:8">
      <c r="A44" s="167" t="s">
        <v>48</v>
      </c>
      <c r="B44" s="168">
        <v>39100</v>
      </c>
      <c r="C44" s="168"/>
      <c r="D44" s="168">
        <v>48075</v>
      </c>
      <c r="E44" s="168"/>
      <c r="F44" s="168">
        <v>44500</v>
      </c>
      <c r="G44" s="168"/>
      <c r="H44" s="153"/>
    </row>
    <row r="45" spans="1:8">
      <c r="A45" s="167" t="s">
        <v>49</v>
      </c>
      <c r="B45" s="168">
        <v>36400</v>
      </c>
      <c r="C45" s="168"/>
      <c r="D45" s="168">
        <v>26525</v>
      </c>
      <c r="E45" s="168"/>
      <c r="F45" s="168">
        <v>34500</v>
      </c>
      <c r="G45" s="168"/>
      <c r="H45" s="153"/>
    </row>
    <row r="46" spans="1:8">
      <c r="A46" s="167" t="s">
        <v>50</v>
      </c>
      <c r="B46" s="168">
        <f>B23+B24+B26</f>
        <v>7500</v>
      </c>
      <c r="C46" s="168"/>
      <c r="D46" s="168">
        <v>10200</v>
      </c>
      <c r="E46" s="168"/>
      <c r="F46" s="168">
        <v>16000</v>
      </c>
      <c r="G46" s="168"/>
      <c r="H46" s="153"/>
    </row>
  </sheetData>
  <mergeCells count="6">
    <mergeCell ref="A1:H1"/>
    <mergeCell ref="B3:C3"/>
    <mergeCell ref="D3:E3"/>
    <mergeCell ref="F3:G3"/>
    <mergeCell ref="A3:A4"/>
    <mergeCell ref="H3:H4"/>
  </mergeCells>
  <phoneticPr fontId="3" type="noConversion"/>
  <pageMargins left="0.75" right="0.75" top="0.98" bottom="0.98" header="0.51" footer="0.51"/>
  <pageSetup paperSize="9" orientation="landscape" useFirstPageNumber="1" horizontalDpi="0" verticalDpi="0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topLeftCell="A31" zoomScaleSheetLayoutView="100" workbookViewId="0">
      <selection activeCell="H7" sqref="H7"/>
    </sheetView>
  </sheetViews>
  <sheetFormatPr defaultColWidth="9.25" defaultRowHeight="15.75"/>
  <cols>
    <col min="1" max="1" width="28" style="1" customWidth="1"/>
    <col min="2" max="2" width="14.625" style="1" hidden="1" customWidth="1"/>
    <col min="3" max="3" width="13.875" style="1" hidden="1" customWidth="1"/>
    <col min="4" max="4" width="14.625" style="1" customWidth="1"/>
    <col min="5" max="7" width="12.625" style="1" customWidth="1"/>
    <col min="8" max="8" width="37.625" style="1" customWidth="1"/>
    <col min="9" max="16384" width="9.25" style="1"/>
  </cols>
  <sheetData>
    <row r="1" spans="1:8" ht="34.5" customHeight="1">
      <c r="A1" s="268" t="s">
        <v>1727</v>
      </c>
      <c r="B1" s="268"/>
      <c r="C1" s="268"/>
      <c r="D1" s="268"/>
      <c r="E1" s="268"/>
      <c r="F1" s="268"/>
      <c r="G1" s="268"/>
      <c r="H1" s="268"/>
    </row>
    <row r="2" spans="1:8" ht="27" customHeight="1">
      <c r="A2" s="141"/>
      <c r="B2" s="141"/>
      <c r="C2" s="141"/>
      <c r="D2" s="141"/>
      <c r="E2" s="141"/>
      <c r="F2" s="141"/>
      <c r="G2" s="141"/>
      <c r="H2" s="142" t="s">
        <v>0</v>
      </c>
    </row>
    <row r="3" spans="1:8" ht="21.75" customHeight="1">
      <c r="A3" s="270" t="s">
        <v>1</v>
      </c>
      <c r="B3" s="270" t="s">
        <v>2</v>
      </c>
      <c r="C3" s="270"/>
      <c r="D3" s="270" t="s">
        <v>3</v>
      </c>
      <c r="E3" s="270"/>
      <c r="F3" s="271" t="s">
        <v>4</v>
      </c>
      <c r="G3" s="282"/>
      <c r="H3" s="270" t="s">
        <v>5</v>
      </c>
    </row>
    <row r="4" spans="1:8" ht="24.75" customHeight="1">
      <c r="A4" s="270"/>
      <c r="B4" s="143" t="s">
        <v>6</v>
      </c>
      <c r="C4" s="143" t="s">
        <v>7</v>
      </c>
      <c r="D4" s="143" t="s">
        <v>6</v>
      </c>
      <c r="E4" s="143" t="s">
        <v>7</v>
      </c>
      <c r="F4" s="143" t="s">
        <v>6</v>
      </c>
      <c r="G4" s="143" t="s">
        <v>7</v>
      </c>
      <c r="H4" s="270"/>
    </row>
    <row r="5" spans="1:8" customFormat="1" ht="17.25" customHeight="1">
      <c r="A5" s="144" t="s">
        <v>8</v>
      </c>
      <c r="B5" s="145">
        <f t="shared" ref="B5:G5" si="0">SUM(B6:B20)</f>
        <v>73800</v>
      </c>
      <c r="C5" s="145">
        <v>34753</v>
      </c>
      <c r="D5" s="145">
        <f t="shared" si="0"/>
        <v>72800</v>
      </c>
      <c r="E5" s="146">
        <f t="shared" si="0"/>
        <v>36951</v>
      </c>
      <c r="F5" s="146">
        <f t="shared" si="0"/>
        <v>81000</v>
      </c>
      <c r="G5" s="146">
        <f t="shared" si="0"/>
        <v>41022.25</v>
      </c>
      <c r="H5" s="146"/>
    </row>
    <row r="6" spans="1:8" ht="17.25" customHeight="1">
      <c r="A6" s="147" t="s">
        <v>9</v>
      </c>
      <c r="B6" s="148">
        <v>30</v>
      </c>
      <c r="C6" s="148"/>
      <c r="D6" s="148">
        <v>30</v>
      </c>
      <c r="E6" s="148"/>
      <c r="F6" s="148">
        <v>30</v>
      </c>
      <c r="G6" s="148"/>
      <c r="H6" s="149"/>
    </row>
    <row r="7" spans="1:8" ht="17.25" customHeight="1">
      <c r="A7" s="147" t="s">
        <v>1728</v>
      </c>
      <c r="B7" s="148">
        <v>31400</v>
      </c>
      <c r="C7" s="148">
        <v>5887</v>
      </c>
      <c r="D7" s="148">
        <v>39970</v>
      </c>
      <c r="E7" s="150">
        <v>14988</v>
      </c>
      <c r="F7" s="150">
        <v>45070</v>
      </c>
      <c r="G7" s="151">
        <f>F7*0.375</f>
        <v>16901.25</v>
      </c>
      <c r="H7" s="152" t="s">
        <v>1729</v>
      </c>
    </row>
    <row r="8" spans="1:8" ht="17.25" customHeight="1">
      <c r="A8" s="147" t="s">
        <v>11</v>
      </c>
      <c r="B8" s="148">
        <v>300</v>
      </c>
      <c r="C8" s="148">
        <v>225</v>
      </c>
      <c r="D8" s="148"/>
      <c r="E8" s="150"/>
      <c r="F8" s="150"/>
      <c r="G8" s="150"/>
      <c r="H8" s="152"/>
    </row>
    <row r="9" spans="1:8" ht="17.25" customHeight="1">
      <c r="A9" s="147" t="s">
        <v>12</v>
      </c>
      <c r="B9" s="148">
        <v>13600</v>
      </c>
      <c r="C9" s="148">
        <f>B9*0.75</f>
        <v>10200</v>
      </c>
      <c r="D9" s="148"/>
      <c r="E9" s="150"/>
      <c r="F9" s="150"/>
      <c r="G9" s="150"/>
      <c r="H9" s="152"/>
    </row>
    <row r="10" spans="1:8" ht="17.25" customHeight="1">
      <c r="A10" s="147" t="s">
        <v>13</v>
      </c>
      <c r="B10" s="148">
        <v>7750</v>
      </c>
      <c r="C10" s="148">
        <f t="shared" ref="C10:G10" si="1">B10*0.28</f>
        <v>2170</v>
      </c>
      <c r="D10" s="148">
        <v>8500</v>
      </c>
      <c r="E10" s="150">
        <f t="shared" si="1"/>
        <v>2380</v>
      </c>
      <c r="F10" s="150">
        <v>9200</v>
      </c>
      <c r="G10" s="150">
        <f t="shared" si="1"/>
        <v>2576.0000000000005</v>
      </c>
      <c r="H10" s="153"/>
    </row>
    <row r="11" spans="1:8" ht="17.25" customHeight="1">
      <c r="A11" s="147" t="s">
        <v>14</v>
      </c>
      <c r="B11" s="148">
        <v>3520</v>
      </c>
      <c r="C11" s="148">
        <f>B11*0.28</f>
        <v>985.60000000000014</v>
      </c>
      <c r="D11" s="148">
        <v>3600</v>
      </c>
      <c r="E11" s="150">
        <v>1008</v>
      </c>
      <c r="F11" s="150">
        <v>4000</v>
      </c>
      <c r="G11" s="150">
        <f>F11*0.28</f>
        <v>1120</v>
      </c>
      <c r="H11" s="153"/>
    </row>
    <row r="12" spans="1:8" ht="17.25" customHeight="1">
      <c r="A12" s="147" t="s">
        <v>15</v>
      </c>
      <c r="B12" s="148">
        <v>6300</v>
      </c>
      <c r="C12" s="148">
        <f t="shared" ref="C12:G12" si="2">B12*0.7</f>
        <v>4410</v>
      </c>
      <c r="D12" s="148">
        <v>7000</v>
      </c>
      <c r="E12" s="150">
        <f t="shared" si="2"/>
        <v>4900</v>
      </c>
      <c r="F12" s="150">
        <v>7500</v>
      </c>
      <c r="G12" s="150">
        <f t="shared" si="2"/>
        <v>5250</v>
      </c>
      <c r="H12" s="153"/>
    </row>
    <row r="13" spans="1:8" ht="17.25" customHeight="1">
      <c r="A13" s="147" t="s">
        <v>16</v>
      </c>
      <c r="B13" s="148">
        <v>100</v>
      </c>
      <c r="C13" s="148">
        <f t="shared" ref="C13:G13" si="3">B13*0.75</f>
        <v>75</v>
      </c>
      <c r="D13" s="148">
        <v>100</v>
      </c>
      <c r="E13" s="150">
        <f t="shared" si="3"/>
        <v>75</v>
      </c>
      <c r="F13" s="150">
        <v>100</v>
      </c>
      <c r="G13" s="150">
        <f t="shared" si="3"/>
        <v>75</v>
      </c>
      <c r="H13" s="153"/>
    </row>
    <row r="14" spans="1:8" ht="17.25" customHeight="1">
      <c r="A14" s="147" t="s">
        <v>17</v>
      </c>
      <c r="B14" s="148">
        <v>1400</v>
      </c>
      <c r="C14" s="148">
        <v>1400</v>
      </c>
      <c r="D14" s="148">
        <v>3500</v>
      </c>
      <c r="E14" s="148">
        <f t="shared" ref="E14:E17" si="4">D14</f>
        <v>3500</v>
      </c>
      <c r="F14" s="148">
        <v>4500</v>
      </c>
      <c r="G14" s="148">
        <v>4500</v>
      </c>
      <c r="H14" s="153"/>
    </row>
    <row r="15" spans="1:8" ht="17.25" customHeight="1">
      <c r="A15" s="147" t="s">
        <v>18</v>
      </c>
      <c r="B15" s="148">
        <v>3300</v>
      </c>
      <c r="C15" s="148">
        <v>3300</v>
      </c>
      <c r="D15" s="148">
        <v>4000</v>
      </c>
      <c r="E15" s="148">
        <f t="shared" si="4"/>
        <v>4000</v>
      </c>
      <c r="F15" s="148">
        <v>4000</v>
      </c>
      <c r="G15" s="148">
        <v>4000</v>
      </c>
      <c r="H15" s="153"/>
    </row>
    <row r="16" spans="1:8" ht="17.25" customHeight="1">
      <c r="A16" s="147" t="s">
        <v>19</v>
      </c>
      <c r="B16" s="148">
        <v>220</v>
      </c>
      <c r="C16" s="148">
        <v>220</v>
      </c>
      <c r="D16" s="148">
        <v>240</v>
      </c>
      <c r="E16" s="148">
        <f t="shared" si="4"/>
        <v>240</v>
      </c>
      <c r="F16" s="148">
        <v>300</v>
      </c>
      <c r="G16" s="148">
        <v>300</v>
      </c>
      <c r="H16" s="153"/>
    </row>
    <row r="17" spans="1:8" ht="17.25" customHeight="1">
      <c r="A17" s="147" t="s">
        <v>20</v>
      </c>
      <c r="B17" s="148">
        <v>2500</v>
      </c>
      <c r="C17" s="148">
        <v>2500</v>
      </c>
      <c r="D17" s="148">
        <v>2800</v>
      </c>
      <c r="E17" s="148">
        <f t="shared" si="4"/>
        <v>2800</v>
      </c>
      <c r="F17" s="148">
        <v>2900</v>
      </c>
      <c r="G17" s="148">
        <v>2900</v>
      </c>
      <c r="H17" s="153"/>
    </row>
    <row r="18" spans="1:8" ht="17.25" customHeight="1">
      <c r="A18" s="147" t="s">
        <v>21</v>
      </c>
      <c r="B18" s="148">
        <v>600</v>
      </c>
      <c r="C18" s="148">
        <v>600</v>
      </c>
      <c r="D18" s="148"/>
      <c r="E18" s="148"/>
      <c r="F18" s="148"/>
      <c r="G18" s="148"/>
      <c r="H18" s="153"/>
    </row>
    <row r="19" spans="1:8" ht="17.25" customHeight="1">
      <c r="A19" s="147" t="s">
        <v>22</v>
      </c>
      <c r="B19" s="148">
        <v>780</v>
      </c>
      <c r="C19" s="148">
        <v>780</v>
      </c>
      <c r="D19" s="148">
        <v>800</v>
      </c>
      <c r="E19" s="148">
        <f t="shared" ref="E19:E24" si="5">D19</f>
        <v>800</v>
      </c>
      <c r="F19" s="148">
        <v>900</v>
      </c>
      <c r="G19" s="148">
        <v>900</v>
      </c>
      <c r="H19" s="153"/>
    </row>
    <row r="20" spans="1:8" ht="17.25" customHeight="1">
      <c r="A20" s="147" t="s">
        <v>23</v>
      </c>
      <c r="B20" s="154">
        <v>2000</v>
      </c>
      <c r="C20" s="154">
        <v>2000</v>
      </c>
      <c r="D20" s="154">
        <v>2260</v>
      </c>
      <c r="E20" s="148">
        <f t="shared" si="5"/>
        <v>2260</v>
      </c>
      <c r="F20" s="148">
        <v>2500</v>
      </c>
      <c r="G20" s="148">
        <v>2500</v>
      </c>
      <c r="H20" s="153"/>
    </row>
    <row r="21" spans="1:8" customFormat="1" ht="17.25" customHeight="1">
      <c r="A21" s="144" t="s">
        <v>24</v>
      </c>
      <c r="B21" s="145">
        <f t="shared" ref="B21:G21" si="6">SUM(B22:B27)</f>
        <v>9200</v>
      </c>
      <c r="C21" s="145">
        <f t="shared" si="6"/>
        <v>9200</v>
      </c>
      <c r="D21" s="155">
        <f t="shared" si="6"/>
        <v>12000</v>
      </c>
      <c r="E21" s="155">
        <f t="shared" si="6"/>
        <v>12000</v>
      </c>
      <c r="F21" s="155">
        <f t="shared" si="6"/>
        <v>14000</v>
      </c>
      <c r="G21" s="155">
        <f t="shared" si="6"/>
        <v>14000</v>
      </c>
      <c r="H21" s="156"/>
    </row>
    <row r="22" spans="1:8" ht="17.25" customHeight="1">
      <c r="A22" s="147" t="s">
        <v>25</v>
      </c>
      <c r="B22" s="148">
        <v>1700</v>
      </c>
      <c r="C22" s="148">
        <v>1700</v>
      </c>
      <c r="D22" s="148">
        <v>1800</v>
      </c>
      <c r="E22" s="150">
        <f t="shared" si="5"/>
        <v>1800</v>
      </c>
      <c r="F22" s="150">
        <v>2000</v>
      </c>
      <c r="G22" s="150">
        <v>2000</v>
      </c>
      <c r="H22" s="153"/>
    </row>
    <row r="23" spans="1:8" ht="17.25" customHeight="1">
      <c r="A23" s="147" t="s">
        <v>26</v>
      </c>
      <c r="B23" s="148">
        <v>2900</v>
      </c>
      <c r="C23" s="148">
        <v>2900</v>
      </c>
      <c r="D23" s="148">
        <v>2800</v>
      </c>
      <c r="E23" s="150">
        <f t="shared" si="5"/>
        <v>2800</v>
      </c>
      <c r="F23" s="150">
        <v>3800</v>
      </c>
      <c r="G23" s="150">
        <v>3800</v>
      </c>
      <c r="H23" s="153"/>
    </row>
    <row r="24" spans="1:8" ht="17.25" customHeight="1">
      <c r="A24" s="147" t="s">
        <v>27</v>
      </c>
      <c r="B24" s="148">
        <v>2500</v>
      </c>
      <c r="C24" s="148">
        <v>2500</v>
      </c>
      <c r="D24" s="148">
        <v>2400</v>
      </c>
      <c r="E24" s="150">
        <f t="shared" si="5"/>
        <v>2400</v>
      </c>
      <c r="F24" s="150">
        <v>2200</v>
      </c>
      <c r="G24" s="150">
        <v>2200</v>
      </c>
      <c r="H24" s="153"/>
    </row>
    <row r="25" spans="1:8" ht="17.25" customHeight="1">
      <c r="A25" s="147" t="s">
        <v>28</v>
      </c>
      <c r="B25" s="148"/>
      <c r="C25" s="148"/>
      <c r="D25" s="148"/>
      <c r="E25" s="150"/>
      <c r="F25" s="150"/>
      <c r="G25" s="150"/>
      <c r="H25" s="153"/>
    </row>
    <row r="26" spans="1:8" ht="17.25" customHeight="1">
      <c r="A26" s="147" t="s">
        <v>29</v>
      </c>
      <c r="B26" s="148">
        <v>2100</v>
      </c>
      <c r="C26" s="148">
        <v>2100</v>
      </c>
      <c r="D26" s="148">
        <v>5000</v>
      </c>
      <c r="E26" s="150">
        <f>D26</f>
        <v>5000</v>
      </c>
      <c r="F26" s="150">
        <v>6000</v>
      </c>
      <c r="G26" s="150">
        <v>6000</v>
      </c>
      <c r="H26" s="153"/>
    </row>
    <row r="27" spans="1:8" ht="17.25" customHeight="1">
      <c r="A27" s="147" t="s">
        <v>30</v>
      </c>
      <c r="B27" s="157"/>
      <c r="C27" s="157"/>
      <c r="D27" s="157"/>
      <c r="E27" s="150"/>
      <c r="F27" s="150"/>
      <c r="G27" s="150"/>
      <c r="H27" s="153"/>
    </row>
    <row r="28" spans="1:8" customFormat="1" ht="17.25" customHeight="1">
      <c r="A28" s="145" t="s">
        <v>31</v>
      </c>
      <c r="B28" s="145">
        <f t="shared" ref="B28:G28" si="7">B5+B21</f>
        <v>83000</v>
      </c>
      <c r="C28" s="145">
        <v>43953</v>
      </c>
      <c r="D28" s="155">
        <f t="shared" si="7"/>
        <v>84800</v>
      </c>
      <c r="E28" s="158">
        <f t="shared" si="7"/>
        <v>48951</v>
      </c>
      <c r="F28" s="158">
        <f t="shared" si="7"/>
        <v>95000</v>
      </c>
      <c r="G28" s="158">
        <f t="shared" si="7"/>
        <v>55022.25</v>
      </c>
      <c r="H28" s="159"/>
    </row>
    <row r="29" spans="1:8" s="65" customFormat="1" ht="17.25" customHeight="1">
      <c r="A29" s="160" t="s">
        <v>32</v>
      </c>
      <c r="B29" s="161" t="s">
        <v>6</v>
      </c>
      <c r="C29" s="160" t="s">
        <v>33</v>
      </c>
      <c r="D29" s="162" t="s">
        <v>1734</v>
      </c>
      <c r="E29" s="163" t="s">
        <v>1735</v>
      </c>
      <c r="F29" s="162" t="s">
        <v>1734</v>
      </c>
      <c r="G29" s="163" t="s">
        <v>1735</v>
      </c>
      <c r="H29" s="164"/>
    </row>
    <row r="30" spans="1:8" customFormat="1" ht="17.25" customHeight="1">
      <c r="A30" s="165" t="s">
        <v>34</v>
      </c>
      <c r="B30" s="145"/>
      <c r="C30" s="145">
        <f>SUM(C31:C34)</f>
        <v>30342</v>
      </c>
      <c r="D30" s="155"/>
      <c r="E30" s="155">
        <f>SUM(E31:E34)</f>
        <v>27275</v>
      </c>
      <c r="F30" s="155"/>
      <c r="G30" s="155">
        <f>SUM(G31:G34)</f>
        <v>30485</v>
      </c>
      <c r="H30" s="159"/>
    </row>
    <row r="31" spans="1:8" ht="17.25" customHeight="1">
      <c r="A31" s="166" t="s">
        <v>35</v>
      </c>
      <c r="B31" s="157">
        <v>30</v>
      </c>
      <c r="C31" s="157">
        <f>B31</f>
        <v>30</v>
      </c>
      <c r="D31" s="157">
        <v>30</v>
      </c>
      <c r="E31" s="148">
        <v>30</v>
      </c>
      <c r="F31" s="148">
        <v>30</v>
      </c>
      <c r="G31" s="148">
        <v>30</v>
      </c>
      <c r="H31" s="153"/>
    </row>
    <row r="32" spans="1:8" ht="17.25" customHeight="1">
      <c r="A32" s="147" t="s">
        <v>1730</v>
      </c>
      <c r="B32" s="157">
        <v>31400</v>
      </c>
      <c r="C32" s="157">
        <f>B32*0.75</f>
        <v>23550</v>
      </c>
      <c r="D32" s="157">
        <v>39970</v>
      </c>
      <c r="E32" s="148">
        <f>D32*0.5</f>
        <v>19985</v>
      </c>
      <c r="F32" s="148">
        <f>F7</f>
        <v>45070</v>
      </c>
      <c r="G32" s="148">
        <f>F32*0.5</f>
        <v>22535</v>
      </c>
      <c r="H32" s="152" t="s">
        <v>1731</v>
      </c>
    </row>
    <row r="33" spans="1:8" ht="17.25" customHeight="1">
      <c r="A33" s="147" t="s">
        <v>37</v>
      </c>
      <c r="B33" s="157">
        <v>7750</v>
      </c>
      <c r="C33" s="157">
        <f t="shared" ref="C33:G33" si="8">B33*0.6</f>
        <v>4650</v>
      </c>
      <c r="D33" s="157">
        <v>8500</v>
      </c>
      <c r="E33" s="157">
        <f t="shared" si="8"/>
        <v>5100</v>
      </c>
      <c r="F33" s="157">
        <f>F10</f>
        <v>9200</v>
      </c>
      <c r="G33" s="157">
        <f t="shared" si="8"/>
        <v>5520</v>
      </c>
      <c r="H33" s="153"/>
    </row>
    <row r="34" spans="1:8" ht="17.25" customHeight="1">
      <c r="A34" s="147" t="s">
        <v>38</v>
      </c>
      <c r="B34" s="157">
        <v>3520</v>
      </c>
      <c r="C34" s="157">
        <f t="shared" ref="C34:G34" si="9">B34*0.6</f>
        <v>2112</v>
      </c>
      <c r="D34" s="157">
        <v>3600</v>
      </c>
      <c r="E34" s="157">
        <f t="shared" si="9"/>
        <v>2160</v>
      </c>
      <c r="F34" s="157">
        <f>F11</f>
        <v>4000</v>
      </c>
      <c r="G34" s="157">
        <f t="shared" si="9"/>
        <v>2400</v>
      </c>
      <c r="H34" s="153"/>
    </row>
    <row r="35" spans="1:8" customFormat="1" ht="17.25" customHeight="1">
      <c r="A35" s="165" t="s">
        <v>39</v>
      </c>
      <c r="B35" s="145"/>
      <c r="C35" s="145">
        <v>8705</v>
      </c>
      <c r="D35" s="155"/>
      <c r="E35" s="158">
        <f>SUM(E36:E42)</f>
        <v>8574</v>
      </c>
      <c r="F35" s="158"/>
      <c r="G35" s="158">
        <f>SUM(G36:G42)</f>
        <v>9492.75</v>
      </c>
      <c r="H35" s="159"/>
    </row>
    <row r="36" spans="1:8" ht="17.25" customHeight="1">
      <c r="A36" s="147" t="s">
        <v>1732</v>
      </c>
      <c r="B36" s="157">
        <v>31400</v>
      </c>
      <c r="C36" s="157">
        <f>B36*0.0625</f>
        <v>1962.5</v>
      </c>
      <c r="D36" s="157">
        <v>39970</v>
      </c>
      <c r="E36" s="148">
        <v>4997</v>
      </c>
      <c r="F36" s="148">
        <f t="shared" ref="F36:F40" si="10">F7</f>
        <v>45070</v>
      </c>
      <c r="G36" s="148">
        <f>F36*0.125</f>
        <v>5633.75</v>
      </c>
      <c r="H36" s="152" t="s">
        <v>1733</v>
      </c>
    </row>
    <row r="37" spans="1:8" ht="17.25" customHeight="1">
      <c r="A37" s="147" t="s">
        <v>41</v>
      </c>
      <c r="B37" s="157">
        <v>300</v>
      </c>
      <c r="C37" s="157">
        <f t="shared" ref="C37:C41" si="11">B37*0.25</f>
        <v>75</v>
      </c>
      <c r="D37" s="157"/>
      <c r="E37" s="148"/>
      <c r="F37" s="148"/>
      <c r="G37" s="148"/>
      <c r="H37" s="152"/>
    </row>
    <row r="38" spans="1:8" ht="17.25" customHeight="1">
      <c r="A38" s="147" t="s">
        <v>42</v>
      </c>
      <c r="B38" s="157">
        <v>13600</v>
      </c>
      <c r="C38" s="157">
        <f t="shared" si="11"/>
        <v>3400</v>
      </c>
      <c r="D38" s="157"/>
      <c r="E38" s="148"/>
      <c r="F38" s="148"/>
      <c r="G38" s="148"/>
      <c r="H38" s="153"/>
    </row>
    <row r="39" spans="1:8" ht="17.25" customHeight="1">
      <c r="A39" s="147" t="s">
        <v>43</v>
      </c>
      <c r="B39" s="157">
        <v>7750</v>
      </c>
      <c r="C39" s="157">
        <f t="shared" ref="C39:G39" si="12">B39*0.12</f>
        <v>930</v>
      </c>
      <c r="D39" s="157">
        <v>8500</v>
      </c>
      <c r="E39" s="157">
        <f t="shared" si="12"/>
        <v>1020</v>
      </c>
      <c r="F39" s="157">
        <f t="shared" si="10"/>
        <v>9200</v>
      </c>
      <c r="G39" s="157">
        <f t="shared" si="12"/>
        <v>1104</v>
      </c>
      <c r="H39" s="153"/>
    </row>
    <row r="40" spans="1:8" ht="17.25" customHeight="1">
      <c r="A40" s="147" t="s">
        <v>44</v>
      </c>
      <c r="B40" s="157">
        <v>3520</v>
      </c>
      <c r="C40" s="157">
        <f t="shared" ref="C40:G40" si="13">B40*0.12</f>
        <v>422.4</v>
      </c>
      <c r="D40" s="157">
        <v>3600</v>
      </c>
      <c r="E40" s="157">
        <f t="shared" si="13"/>
        <v>432</v>
      </c>
      <c r="F40" s="157">
        <f t="shared" si="10"/>
        <v>4000</v>
      </c>
      <c r="G40" s="157">
        <f t="shared" si="13"/>
        <v>480</v>
      </c>
      <c r="H40" s="153"/>
    </row>
    <row r="41" spans="1:8" ht="17.25" customHeight="1">
      <c r="A41" s="166" t="s">
        <v>45</v>
      </c>
      <c r="B41" s="157">
        <v>100</v>
      </c>
      <c r="C41" s="157">
        <f t="shared" si="11"/>
        <v>25</v>
      </c>
      <c r="D41" s="157">
        <v>100</v>
      </c>
      <c r="E41" s="157">
        <f>D41*0.25</f>
        <v>25</v>
      </c>
      <c r="F41" s="157">
        <f>F13</f>
        <v>100</v>
      </c>
      <c r="G41" s="157">
        <f>F41*0.25</f>
        <v>25</v>
      </c>
      <c r="H41" s="153"/>
    </row>
    <row r="42" spans="1:8" ht="17.25" customHeight="1">
      <c r="A42" s="166" t="s">
        <v>46</v>
      </c>
      <c r="B42" s="148">
        <v>6300</v>
      </c>
      <c r="C42" s="148">
        <f t="shared" ref="C42:G42" si="14">B42*0.3</f>
        <v>1890</v>
      </c>
      <c r="D42" s="148">
        <v>7000</v>
      </c>
      <c r="E42" s="148">
        <f t="shared" si="14"/>
        <v>2100</v>
      </c>
      <c r="F42" s="148">
        <f>F12</f>
        <v>7500</v>
      </c>
      <c r="G42" s="148">
        <f t="shared" si="14"/>
        <v>2250</v>
      </c>
      <c r="H42" s="153"/>
    </row>
    <row r="43" spans="1:8" customFormat="1" ht="17.25" customHeight="1">
      <c r="A43" s="165" t="s">
        <v>47</v>
      </c>
      <c r="B43" s="145">
        <f t="shared" ref="B43:F43" si="15">C28+C30+C35</f>
        <v>83000</v>
      </c>
      <c r="C43" s="145"/>
      <c r="D43" s="158">
        <f t="shared" si="15"/>
        <v>84800</v>
      </c>
      <c r="E43" s="158"/>
      <c r="F43" s="158">
        <f t="shared" si="15"/>
        <v>95000</v>
      </c>
      <c r="G43" s="155"/>
      <c r="H43" s="159"/>
    </row>
    <row r="44" spans="1:8">
      <c r="A44" s="167" t="s">
        <v>48</v>
      </c>
      <c r="B44" s="168">
        <v>39100</v>
      </c>
      <c r="C44" s="168"/>
      <c r="D44" s="168">
        <v>48075</v>
      </c>
      <c r="E44" s="168"/>
      <c r="F44" s="168">
        <v>53840</v>
      </c>
      <c r="G44" s="168"/>
      <c r="H44" s="153"/>
    </row>
    <row r="45" spans="1:8">
      <c r="A45" s="167" t="s">
        <v>49</v>
      </c>
      <c r="B45" s="168">
        <v>36400</v>
      </c>
      <c r="C45" s="168"/>
      <c r="D45" s="168">
        <v>26525</v>
      </c>
      <c r="E45" s="168"/>
      <c r="F45" s="168">
        <v>29160</v>
      </c>
      <c r="G45" s="168"/>
      <c r="H45" s="153"/>
    </row>
    <row r="46" spans="1:8">
      <c r="A46" s="167" t="s">
        <v>50</v>
      </c>
      <c r="B46" s="168">
        <f>B23+B24+B26</f>
        <v>7500</v>
      </c>
      <c r="C46" s="168"/>
      <c r="D46" s="168">
        <v>10200</v>
      </c>
      <c r="E46" s="168"/>
      <c r="F46" s="168">
        <f>F21-F22</f>
        <v>12000</v>
      </c>
      <c r="G46" s="168"/>
      <c r="H46" s="153"/>
    </row>
  </sheetData>
  <mergeCells count="6">
    <mergeCell ref="A1:H1"/>
    <mergeCell ref="B3:C3"/>
    <mergeCell ref="D3:E3"/>
    <mergeCell ref="F3:G3"/>
    <mergeCell ref="A3:A4"/>
    <mergeCell ref="H3:H4"/>
  </mergeCells>
  <phoneticPr fontId="3" type="noConversion"/>
  <pageMargins left="0.75" right="0.75" top="0.98" bottom="0.98" header="0.51" footer="0.51"/>
  <pageSetup paperSize="9" orientation="landscape" useFirstPageNumber="1" horizontalDpi="0" verticalDpi="0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workbookViewId="0">
      <selection activeCell="D8" sqref="D8"/>
    </sheetView>
  </sheetViews>
  <sheetFormatPr defaultRowHeight="13.5"/>
  <cols>
    <col min="1" max="1" width="31.125" style="120" customWidth="1"/>
    <col min="2" max="3" width="15.625" style="121" customWidth="1"/>
    <col min="4" max="4" width="18.25" style="121" customWidth="1"/>
    <col min="5" max="5" width="9" style="120"/>
    <col min="6" max="6" width="23.375" style="121" customWidth="1"/>
    <col min="7" max="16384" width="9" style="120"/>
  </cols>
  <sheetData>
    <row r="1" spans="1:6" ht="27.95" customHeight="1">
      <c r="A1" s="283" t="s">
        <v>1736</v>
      </c>
      <c r="B1" s="283"/>
      <c r="C1" s="283"/>
      <c r="D1" s="283"/>
      <c r="E1" s="283"/>
      <c r="F1" s="283"/>
    </row>
    <row r="2" spans="1:6" ht="27.95" customHeight="1"/>
    <row r="3" spans="1:6" ht="27.95" customHeight="1">
      <c r="A3" s="122" t="s">
        <v>1737</v>
      </c>
      <c r="B3" s="122" t="s">
        <v>1738</v>
      </c>
      <c r="C3" s="122" t="s">
        <v>1739</v>
      </c>
      <c r="D3" s="122" t="s">
        <v>53</v>
      </c>
      <c r="E3" s="122" t="s">
        <v>1671</v>
      </c>
      <c r="F3" s="122" t="s">
        <v>1740</v>
      </c>
    </row>
    <row r="4" spans="1:6" ht="27.95" customHeight="1">
      <c r="A4" s="123" t="s">
        <v>1741</v>
      </c>
      <c r="B4" s="122" t="s">
        <v>1742</v>
      </c>
      <c r="C4" s="122">
        <v>2050299</v>
      </c>
      <c r="D4" s="124" t="s">
        <v>1743</v>
      </c>
      <c r="E4" s="123">
        <v>1477</v>
      </c>
      <c r="F4" s="125" t="s">
        <v>1744</v>
      </c>
    </row>
    <row r="5" spans="1:6" ht="27.95" customHeight="1">
      <c r="A5" s="123"/>
      <c r="B5" s="122" t="s">
        <v>1742</v>
      </c>
      <c r="C5" s="122">
        <v>2050299</v>
      </c>
      <c r="D5" s="124" t="s">
        <v>1743</v>
      </c>
      <c r="E5" s="123">
        <v>37</v>
      </c>
      <c r="F5" s="126" t="s">
        <v>1745</v>
      </c>
    </row>
    <row r="6" spans="1:6" ht="27.95" customHeight="1">
      <c r="A6" s="123"/>
      <c r="B6" s="122" t="s">
        <v>1742</v>
      </c>
      <c r="C6" s="122">
        <v>2050299</v>
      </c>
      <c r="D6" s="124" t="s">
        <v>1743</v>
      </c>
      <c r="E6" s="123">
        <v>85</v>
      </c>
      <c r="F6" s="126" t="s">
        <v>1746</v>
      </c>
    </row>
    <row r="7" spans="1:6" ht="27.95" customHeight="1">
      <c r="A7" s="123"/>
      <c r="B7" s="122" t="s">
        <v>1747</v>
      </c>
      <c r="C7" s="122"/>
      <c r="D7" s="122"/>
      <c r="E7" s="123">
        <f>SUM(E4:E6)</f>
        <v>1599</v>
      </c>
      <c r="F7" s="122"/>
    </row>
    <row r="8" spans="1:6" ht="27.95" customHeight="1">
      <c r="A8" s="123" t="s">
        <v>1748</v>
      </c>
      <c r="B8" s="122" t="s">
        <v>1749</v>
      </c>
      <c r="C8" s="127">
        <v>2040499</v>
      </c>
      <c r="D8" s="128" t="s">
        <v>1750</v>
      </c>
      <c r="E8" s="123">
        <v>120</v>
      </c>
      <c r="F8" s="129" t="s">
        <v>1751</v>
      </c>
    </row>
    <row r="9" spans="1:6" ht="27.95" customHeight="1">
      <c r="A9" s="123"/>
      <c r="B9" s="122" t="s">
        <v>1752</v>
      </c>
      <c r="C9" s="127">
        <v>2040599</v>
      </c>
      <c r="D9" s="128" t="s">
        <v>1753</v>
      </c>
      <c r="E9" s="123">
        <v>205</v>
      </c>
      <c r="F9" s="129" t="s">
        <v>1751</v>
      </c>
    </row>
    <row r="10" spans="1:6" ht="27.95" customHeight="1">
      <c r="A10" s="123"/>
      <c r="B10" s="122" t="s">
        <v>1754</v>
      </c>
      <c r="C10" s="127">
        <v>2040699</v>
      </c>
      <c r="D10" s="128" t="s">
        <v>1755</v>
      </c>
      <c r="E10" s="123">
        <v>49</v>
      </c>
      <c r="F10" s="129" t="s">
        <v>1751</v>
      </c>
    </row>
    <row r="11" spans="1:6" ht="27.95" customHeight="1">
      <c r="A11" s="123"/>
      <c r="B11" s="122" t="s">
        <v>1747</v>
      </c>
      <c r="C11" s="122"/>
      <c r="D11" s="122"/>
      <c r="E11" s="123">
        <f>SUM(E8:E10)</f>
        <v>374</v>
      </c>
      <c r="F11" s="129"/>
    </row>
    <row r="12" spans="1:6" ht="27.95" customHeight="1">
      <c r="A12" s="123" t="s">
        <v>1756</v>
      </c>
      <c r="B12" s="122" t="s">
        <v>1757</v>
      </c>
      <c r="C12" s="122">
        <v>2100509</v>
      </c>
      <c r="D12" s="130" t="s">
        <v>1758</v>
      </c>
      <c r="E12" s="123">
        <v>55</v>
      </c>
      <c r="F12" s="125" t="s">
        <v>1759</v>
      </c>
    </row>
    <row r="13" spans="1:6" ht="27.95" customHeight="1">
      <c r="A13" s="123"/>
      <c r="B13" s="122" t="s">
        <v>1760</v>
      </c>
      <c r="C13" s="122">
        <v>2100508</v>
      </c>
      <c r="D13" s="131" t="s">
        <v>1761</v>
      </c>
      <c r="E13" s="123">
        <v>2975</v>
      </c>
      <c r="F13" s="126" t="s">
        <v>1762</v>
      </c>
    </row>
    <row r="14" spans="1:6" ht="27.95" customHeight="1">
      <c r="A14" s="123"/>
      <c r="B14" s="122" t="s">
        <v>1760</v>
      </c>
      <c r="C14" s="122">
        <v>2100506</v>
      </c>
      <c r="D14" s="132" t="s">
        <v>1763</v>
      </c>
      <c r="E14" s="123">
        <v>7987</v>
      </c>
      <c r="F14" s="126" t="s">
        <v>1764</v>
      </c>
    </row>
    <row r="15" spans="1:6" ht="27.95" customHeight="1">
      <c r="A15" s="123"/>
      <c r="B15" s="122" t="s">
        <v>1747</v>
      </c>
      <c r="C15" s="122"/>
      <c r="D15" s="122"/>
      <c r="E15" s="123">
        <f>SUM(E12:E14)</f>
        <v>11017</v>
      </c>
      <c r="F15" s="122"/>
    </row>
    <row r="16" spans="1:6" ht="27.95" customHeight="1">
      <c r="A16" s="123" t="s">
        <v>1765</v>
      </c>
      <c r="B16" s="122" t="s">
        <v>1760</v>
      </c>
      <c r="C16" s="122">
        <v>2080301</v>
      </c>
      <c r="D16" s="133" t="s">
        <v>1766</v>
      </c>
      <c r="E16" s="123">
        <v>12851</v>
      </c>
      <c r="F16" s="129" t="s">
        <v>1767</v>
      </c>
    </row>
    <row r="17" spans="1:6" ht="27.95" customHeight="1">
      <c r="A17" s="123"/>
      <c r="B17" s="122" t="s">
        <v>1760</v>
      </c>
      <c r="C17" s="122">
        <v>2080308</v>
      </c>
      <c r="D17" s="134" t="s">
        <v>1768</v>
      </c>
      <c r="E17" s="123">
        <v>4629</v>
      </c>
      <c r="F17" s="129" t="s">
        <v>1769</v>
      </c>
    </row>
    <row r="18" spans="1:6" ht="27.95" customHeight="1">
      <c r="A18" s="123"/>
      <c r="B18" s="122" t="s">
        <v>1760</v>
      </c>
      <c r="C18" s="122">
        <v>2080308</v>
      </c>
      <c r="D18" s="134" t="s">
        <v>1768</v>
      </c>
      <c r="E18" s="123">
        <v>229</v>
      </c>
      <c r="F18" s="125" t="s">
        <v>1770</v>
      </c>
    </row>
    <row r="19" spans="1:6" ht="27.95" customHeight="1">
      <c r="A19" s="123"/>
      <c r="B19" s="122" t="s">
        <v>1747</v>
      </c>
      <c r="C19" s="122"/>
      <c r="D19" s="122"/>
      <c r="E19" s="123">
        <f>SUM(E16:E18)</f>
        <v>17709</v>
      </c>
      <c r="F19" s="126"/>
    </row>
    <row r="20" spans="1:6" ht="27.95" customHeight="1">
      <c r="A20" s="123" t="s">
        <v>1771</v>
      </c>
      <c r="B20" s="122" t="s">
        <v>1772</v>
      </c>
      <c r="C20" s="122">
        <v>2130701</v>
      </c>
      <c r="D20" s="135" t="s">
        <v>1773</v>
      </c>
      <c r="E20" s="123">
        <v>676</v>
      </c>
      <c r="F20" s="126" t="s">
        <v>1774</v>
      </c>
    </row>
    <row r="21" spans="1:6" ht="27.95" customHeight="1">
      <c r="A21" s="123"/>
      <c r="B21" s="122" t="s">
        <v>1772</v>
      </c>
      <c r="C21" s="122">
        <v>2130701</v>
      </c>
      <c r="D21" s="135" t="s">
        <v>1773</v>
      </c>
      <c r="E21" s="123">
        <v>38</v>
      </c>
      <c r="F21" s="125" t="s">
        <v>1774</v>
      </c>
    </row>
    <row r="22" spans="1:6" ht="27.95" customHeight="1">
      <c r="A22" s="123"/>
      <c r="B22" s="122" t="s">
        <v>1747</v>
      </c>
      <c r="C22" s="122"/>
      <c r="D22" s="122"/>
      <c r="E22" s="123">
        <f>SUM(E20:E21)</f>
        <v>714</v>
      </c>
      <c r="F22" s="126"/>
    </row>
    <row r="23" spans="1:6" ht="27.95" customHeight="1">
      <c r="A23" s="123" t="s">
        <v>1775</v>
      </c>
      <c r="B23" s="122" t="s">
        <v>1776</v>
      </c>
      <c r="C23" s="122">
        <v>2081199</v>
      </c>
      <c r="D23" s="136" t="s">
        <v>1777</v>
      </c>
      <c r="E23" s="123">
        <v>78</v>
      </c>
      <c r="F23" s="126" t="s">
        <v>1778</v>
      </c>
    </row>
    <row r="24" spans="1:6" ht="27.95" customHeight="1">
      <c r="A24" s="123"/>
      <c r="B24" s="122" t="s">
        <v>1747</v>
      </c>
      <c r="C24" s="122"/>
      <c r="D24" s="136"/>
      <c r="E24" s="123">
        <f>SUM(E23)</f>
        <v>78</v>
      </c>
      <c r="F24" s="137"/>
    </row>
    <row r="25" spans="1:6" ht="27.95" customHeight="1">
      <c r="A25" s="123"/>
      <c r="B25" s="122" t="s">
        <v>1150</v>
      </c>
      <c r="C25" s="122"/>
      <c r="D25" s="122"/>
      <c r="E25" s="138">
        <f>E7+E11+E15+E19+E22+E24</f>
        <v>31491</v>
      </c>
      <c r="F25" s="129"/>
    </row>
    <row r="26" spans="1:6" ht="27.95" customHeight="1">
      <c r="A26" s="139" t="s">
        <v>1779</v>
      </c>
      <c r="F26" s="140"/>
    </row>
    <row r="27" spans="1:6" ht="27.95" customHeight="1"/>
    <row r="28" spans="1:6" ht="29.1" customHeight="1"/>
    <row r="29" spans="1:6" ht="29.1" customHeight="1"/>
    <row r="30" spans="1:6" ht="29.1" customHeight="1"/>
  </sheetData>
  <mergeCells count="1">
    <mergeCell ref="A1:F1"/>
  </mergeCells>
  <phoneticPr fontId="3" type="noConversion"/>
  <printOptions horizontalCentered="1"/>
  <pageMargins left="0.16" right="0.16" top="1" bottom="1" header="0.5" footer="0.5"/>
  <pageSetup paperSize="9" orientation="landscape" horizontalDpi="0" verticalDpi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showGridLines="0" showZeros="0" topLeftCell="A16" zoomScaleSheetLayoutView="100" workbookViewId="0">
      <selection activeCell="C36" sqref="C36"/>
    </sheetView>
  </sheetViews>
  <sheetFormatPr defaultColWidth="6.875" defaultRowHeight="12.75" customHeight="1"/>
  <cols>
    <col min="1" max="1" width="28.375" style="96" customWidth="1"/>
    <col min="2" max="2" width="15.875" style="96" customWidth="1"/>
    <col min="3" max="3" width="28.75" style="96" customWidth="1"/>
    <col min="4" max="4" width="16.625" style="96" customWidth="1"/>
    <col min="5" max="5" width="27.625" style="96" customWidth="1"/>
    <col min="6" max="6" width="16.875" style="96" customWidth="1"/>
    <col min="7" max="16384" width="6.875" style="96"/>
  </cols>
  <sheetData>
    <row r="1" spans="1:6" ht="19.5" customHeight="1">
      <c r="A1" s="237" t="s">
        <v>2097</v>
      </c>
    </row>
    <row r="2" spans="1:6" ht="23.25" customHeight="1">
      <c r="A2" s="284" t="s">
        <v>2107</v>
      </c>
      <c r="B2" s="284"/>
      <c r="C2" s="284"/>
      <c r="D2" s="284"/>
      <c r="E2" s="284"/>
      <c r="F2" s="284"/>
    </row>
    <row r="3" spans="1:6" ht="13.5" customHeight="1">
      <c r="F3" s="97" t="s">
        <v>0</v>
      </c>
    </row>
    <row r="4" spans="1:6" ht="15.75" customHeight="1">
      <c r="A4" s="285" t="s">
        <v>1780</v>
      </c>
      <c r="B4" s="285"/>
      <c r="C4" s="285" t="s">
        <v>1781</v>
      </c>
      <c r="D4" s="285"/>
      <c r="E4" s="285"/>
      <c r="F4" s="285"/>
    </row>
    <row r="5" spans="1:6" ht="15.75" customHeight="1">
      <c r="A5" s="6" t="s">
        <v>1737</v>
      </c>
      <c r="B5" s="100" t="s">
        <v>1782</v>
      </c>
      <c r="C5" s="6" t="s">
        <v>1737</v>
      </c>
      <c r="D5" s="100" t="s">
        <v>1782</v>
      </c>
      <c r="E5" s="6" t="s">
        <v>1737</v>
      </c>
      <c r="F5" s="100" t="s">
        <v>1782</v>
      </c>
    </row>
    <row r="6" spans="1:6" s="95" customFormat="1" ht="15.75" customHeight="1">
      <c r="A6" s="105" t="s">
        <v>1783</v>
      </c>
      <c r="B6" s="241">
        <v>64747.82</v>
      </c>
      <c r="C6" s="106" t="s">
        <v>1784</v>
      </c>
      <c r="D6" s="107">
        <v>0</v>
      </c>
      <c r="E6" s="106" t="s">
        <v>1785</v>
      </c>
      <c r="F6" s="107">
        <v>0</v>
      </c>
    </row>
    <row r="7" spans="1:6" s="95" customFormat="1" ht="15.75" customHeight="1">
      <c r="A7" s="105"/>
      <c r="B7" s="108"/>
      <c r="C7" s="106" t="s">
        <v>1786</v>
      </c>
      <c r="D7" s="107">
        <v>0</v>
      </c>
      <c r="E7" s="106" t="s">
        <v>1787</v>
      </c>
      <c r="F7" s="107">
        <v>0</v>
      </c>
    </row>
    <row r="8" spans="1:6" s="95" customFormat="1" ht="15.75" customHeight="1">
      <c r="A8" s="105"/>
      <c r="B8" s="102"/>
      <c r="C8" s="106" t="s">
        <v>1788</v>
      </c>
      <c r="D8" s="107">
        <v>0</v>
      </c>
      <c r="E8" s="106" t="s">
        <v>1789</v>
      </c>
      <c r="F8" s="107">
        <v>0</v>
      </c>
    </row>
    <row r="9" spans="1:6" s="95" customFormat="1" ht="15.75" customHeight="1">
      <c r="A9" s="105"/>
      <c r="B9" s="102"/>
      <c r="C9" s="106" t="s">
        <v>1790</v>
      </c>
      <c r="D9" s="107">
        <v>0</v>
      </c>
      <c r="E9" s="106" t="s">
        <v>1791</v>
      </c>
      <c r="F9" s="107">
        <v>0</v>
      </c>
    </row>
    <row r="10" spans="1:6" s="95" customFormat="1" ht="15.75" customHeight="1">
      <c r="A10" s="105"/>
      <c r="B10" s="102"/>
      <c r="C10" s="106" t="s">
        <v>1792</v>
      </c>
      <c r="D10" s="107">
        <v>0</v>
      </c>
      <c r="E10" s="106" t="s">
        <v>1793</v>
      </c>
      <c r="F10" s="107">
        <v>64747.82</v>
      </c>
    </row>
    <row r="11" spans="1:6" s="95" customFormat="1" ht="15.75" customHeight="1">
      <c r="A11" s="105"/>
      <c r="B11" s="102"/>
      <c r="C11" s="106" t="s">
        <v>1794</v>
      </c>
      <c r="D11" s="107">
        <v>0</v>
      </c>
      <c r="E11" s="106" t="s">
        <v>1795</v>
      </c>
      <c r="F11" s="107">
        <v>0</v>
      </c>
    </row>
    <row r="12" spans="1:6" s="95" customFormat="1" ht="15.75" customHeight="1">
      <c r="A12" s="101"/>
      <c r="B12" s="98"/>
      <c r="C12" s="105" t="s">
        <v>1796</v>
      </c>
      <c r="D12" s="107">
        <v>0</v>
      </c>
      <c r="E12" s="106" t="s">
        <v>1797</v>
      </c>
      <c r="F12" s="107">
        <v>7002.06</v>
      </c>
    </row>
    <row r="13" spans="1:6" s="95" customFormat="1" ht="15.75" customHeight="1">
      <c r="A13" s="101"/>
      <c r="B13" s="98"/>
      <c r="C13" s="105" t="s">
        <v>1798</v>
      </c>
      <c r="D13" s="107">
        <v>0</v>
      </c>
      <c r="E13" s="106" t="s">
        <v>1799</v>
      </c>
      <c r="F13" s="107">
        <v>0</v>
      </c>
    </row>
    <row r="14" spans="1:6" s="95" customFormat="1" ht="15.75" customHeight="1">
      <c r="A14" s="101"/>
      <c r="B14" s="103"/>
      <c r="C14" s="105" t="s">
        <v>1800</v>
      </c>
      <c r="D14" s="107">
        <v>0</v>
      </c>
      <c r="E14" s="106" t="s">
        <v>1801</v>
      </c>
      <c r="F14" s="109">
        <v>0</v>
      </c>
    </row>
    <row r="15" spans="1:6" s="95" customFormat="1" ht="15.75" customHeight="1">
      <c r="A15" s="101"/>
      <c r="B15" s="103"/>
      <c r="C15" s="105" t="s">
        <v>1802</v>
      </c>
      <c r="D15" s="107">
        <v>0</v>
      </c>
      <c r="E15" s="106" t="s">
        <v>1803</v>
      </c>
      <c r="F15" s="110">
        <v>4239</v>
      </c>
    </row>
    <row r="16" spans="1:6" s="95" customFormat="1" ht="15.75" customHeight="1">
      <c r="A16" s="101"/>
      <c r="B16" s="103"/>
      <c r="C16" s="105" t="s">
        <v>1804</v>
      </c>
      <c r="D16" s="107">
        <v>0</v>
      </c>
      <c r="E16" s="106" t="s">
        <v>1805</v>
      </c>
      <c r="F16" s="111">
        <v>11303</v>
      </c>
    </row>
    <row r="17" spans="1:6" s="95" customFormat="1" ht="15.75" customHeight="1">
      <c r="A17" s="101"/>
      <c r="B17" s="103"/>
      <c r="C17" s="105" t="s">
        <v>1806</v>
      </c>
      <c r="D17" s="107">
        <v>63947.82</v>
      </c>
      <c r="E17" s="106" t="s">
        <v>1001</v>
      </c>
      <c r="F17" s="109">
        <v>42203.76</v>
      </c>
    </row>
    <row r="18" spans="1:6" s="95" customFormat="1" ht="15.75" customHeight="1">
      <c r="A18" s="101"/>
      <c r="B18" s="103"/>
      <c r="C18" s="105" t="s">
        <v>1807</v>
      </c>
      <c r="D18" s="107">
        <v>0</v>
      </c>
      <c r="E18" s="106"/>
      <c r="F18" s="112"/>
    </row>
    <row r="19" spans="1:6" s="95" customFormat="1" ht="15.75" customHeight="1">
      <c r="A19" s="101"/>
      <c r="B19" s="103"/>
      <c r="C19" s="105" t="s">
        <v>1808</v>
      </c>
      <c r="D19" s="107">
        <v>0</v>
      </c>
      <c r="E19" s="106"/>
      <c r="F19" s="102"/>
    </row>
    <row r="20" spans="1:6" s="95" customFormat="1" ht="15.75" customHeight="1">
      <c r="A20" s="101"/>
      <c r="B20" s="103"/>
      <c r="C20" s="105" t="s">
        <v>1809</v>
      </c>
      <c r="D20" s="107">
        <v>0</v>
      </c>
      <c r="E20" s="113"/>
      <c r="F20" s="114"/>
    </row>
    <row r="21" spans="1:6" s="95" customFormat="1" ht="15.75" customHeight="1">
      <c r="A21" s="101"/>
      <c r="B21" s="103"/>
      <c r="C21" s="105" t="s">
        <v>1810</v>
      </c>
      <c r="D21" s="107">
        <v>0</v>
      </c>
      <c r="E21" s="113"/>
      <c r="F21" s="114"/>
    </row>
    <row r="22" spans="1:6" s="95" customFormat="1" ht="15.75" customHeight="1">
      <c r="A22" s="101"/>
      <c r="B22" s="103"/>
      <c r="C22" s="105" t="s">
        <v>1811</v>
      </c>
      <c r="D22" s="107">
        <v>0</v>
      </c>
      <c r="E22" s="113"/>
      <c r="F22" s="114"/>
    </row>
    <row r="23" spans="1:6" s="95" customFormat="1" ht="15.75" customHeight="1">
      <c r="A23" s="101"/>
      <c r="B23" s="103"/>
      <c r="C23" s="105" t="s">
        <v>1812</v>
      </c>
      <c r="D23" s="107">
        <v>0</v>
      </c>
      <c r="E23" s="113"/>
      <c r="F23" s="114"/>
    </row>
    <row r="24" spans="1:6" s="95" customFormat="1" ht="15.75" customHeight="1">
      <c r="A24" s="101"/>
      <c r="B24" s="103"/>
      <c r="C24" s="105" t="s">
        <v>1813</v>
      </c>
      <c r="D24" s="107">
        <v>0</v>
      </c>
      <c r="E24" s="113"/>
      <c r="F24" s="114"/>
    </row>
    <row r="25" spans="1:6" s="95" customFormat="1" ht="15.75" customHeight="1">
      <c r="A25" s="101"/>
      <c r="B25" s="103"/>
      <c r="C25" s="105" t="s">
        <v>1814</v>
      </c>
      <c r="D25" s="107">
        <v>0</v>
      </c>
      <c r="E25" s="113"/>
      <c r="F25" s="114"/>
    </row>
    <row r="26" spans="1:6" s="95" customFormat="1" ht="15.75" customHeight="1">
      <c r="A26" s="101"/>
      <c r="B26" s="103"/>
      <c r="C26" s="105" t="s">
        <v>1815</v>
      </c>
      <c r="D26" s="107">
        <v>0</v>
      </c>
      <c r="E26" s="113"/>
      <c r="F26" s="114"/>
    </row>
    <row r="27" spans="1:6" s="95" customFormat="1" ht="15.75" customHeight="1">
      <c r="A27" s="101"/>
      <c r="B27" s="103"/>
      <c r="C27" s="105" t="s">
        <v>1816</v>
      </c>
      <c r="D27" s="107">
        <v>0</v>
      </c>
      <c r="E27" s="113"/>
      <c r="F27" s="114"/>
    </row>
    <row r="28" spans="1:6" s="95" customFormat="1" ht="15.75" customHeight="1">
      <c r="A28" s="101"/>
      <c r="B28" s="103"/>
      <c r="C28" s="105" t="s">
        <v>1817</v>
      </c>
      <c r="D28" s="107">
        <v>0</v>
      </c>
      <c r="E28" s="113"/>
      <c r="F28" s="114"/>
    </row>
    <row r="29" spans="1:6" s="95" customFormat="1" ht="15.75" customHeight="1">
      <c r="A29" s="101"/>
      <c r="B29" s="103"/>
      <c r="C29" s="105" t="s">
        <v>1818</v>
      </c>
      <c r="D29" s="107">
        <v>800</v>
      </c>
      <c r="E29" s="113"/>
      <c r="F29" s="114"/>
    </row>
    <row r="30" spans="1:6" s="95" customFormat="1" ht="15.75" customHeight="1">
      <c r="A30" s="101"/>
      <c r="B30" s="103"/>
      <c r="C30" s="105" t="s">
        <v>1819</v>
      </c>
      <c r="D30" s="107">
        <v>0</v>
      </c>
      <c r="E30" s="113"/>
      <c r="F30" s="114"/>
    </row>
    <row r="31" spans="1:6" s="95" customFormat="1" ht="12.75" customHeight="1">
      <c r="A31" s="101"/>
      <c r="B31" s="103"/>
      <c r="C31" s="105" t="s">
        <v>1820</v>
      </c>
      <c r="D31" s="107">
        <v>0</v>
      </c>
      <c r="E31" s="113"/>
      <c r="F31" s="114"/>
    </row>
    <row r="32" spans="1:6" s="95" customFormat="1" ht="12.75" customHeight="1">
      <c r="A32" s="101"/>
      <c r="B32" s="103"/>
      <c r="C32" s="105" t="s">
        <v>1821</v>
      </c>
      <c r="D32" s="107">
        <v>0</v>
      </c>
      <c r="E32" s="113"/>
      <c r="F32" s="114"/>
    </row>
    <row r="33" spans="1:6" s="95" customFormat="1" ht="12.75" customHeight="1">
      <c r="A33" s="101"/>
      <c r="B33" s="115"/>
      <c r="C33" s="105" t="s">
        <v>1822</v>
      </c>
      <c r="D33" s="98">
        <v>0</v>
      </c>
      <c r="E33" s="113"/>
      <c r="F33" s="114"/>
    </row>
    <row r="34" spans="1:6" s="95" customFormat="1" ht="15" customHeight="1">
      <c r="A34" s="116" t="s">
        <v>1823</v>
      </c>
      <c r="B34" s="98">
        <v>64747.82</v>
      </c>
      <c r="C34" s="117" t="s">
        <v>1824</v>
      </c>
      <c r="D34" s="118">
        <f>D8+D9+D10+D11+D12+D13+D14+D15+D16+D17+D18+D19+D20+D21+D22+D23+D24+D25+D26+D27+D28+D29+D31+D30+D32+D33+D6+D7</f>
        <v>64747.82</v>
      </c>
      <c r="E34" s="104" t="s">
        <v>1824</v>
      </c>
      <c r="F34" s="119">
        <f>F6+F10</f>
        <v>64747.82</v>
      </c>
    </row>
    <row r="35" spans="1:6" ht="15" customHeight="1"/>
    <row r="36" spans="1:6" ht="15" customHeight="1"/>
    <row r="37" spans="1:6" ht="15" customHeight="1"/>
    <row r="38" spans="1:6" ht="15" customHeight="1"/>
    <row r="39" spans="1:6" ht="15" customHeight="1"/>
  </sheetData>
  <sheetProtection formatCells="0" formatColumns="0" formatRows="0"/>
  <mergeCells count="3">
    <mergeCell ref="A2:F2"/>
    <mergeCell ref="A4:B4"/>
    <mergeCell ref="C4:F4"/>
  </mergeCells>
  <phoneticPr fontId="3" type="noConversion"/>
  <pageMargins left="0.75" right="0.75" top="1" bottom="1" header="0.5" footer="0.5"/>
  <pageSetup paperSize="9" scale="85" fitToHeight="999" orientation="landscape" horizontalDpi="0" verticalDpi="0"/>
  <headerFooter scaleWithDoc="0"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命名范围</vt:lpstr>
      </vt:variant>
      <vt:variant>
        <vt:i4>16</vt:i4>
      </vt:variant>
    </vt:vector>
  </HeadingPairs>
  <TitlesOfParts>
    <vt:vector size="36" baseType="lpstr">
      <vt:lpstr>1.一般公共财政收入预算表</vt:lpstr>
      <vt:lpstr>2.一般公共财政支出预算表</vt:lpstr>
      <vt:lpstr>3.一般公共预算本级支出表</vt:lpstr>
      <vt:lpstr>4.一般公共预算基本支出表</vt:lpstr>
      <vt:lpstr>5.一般公共预算税收返还、转移支付表</vt:lpstr>
      <vt:lpstr>税收 (2)</vt:lpstr>
      <vt:lpstr>税收</vt:lpstr>
      <vt:lpstr>专项转移支付支出</vt:lpstr>
      <vt:lpstr>6.政府性基金收支预算表</vt:lpstr>
      <vt:lpstr>7.政府性基金收入预算表</vt:lpstr>
      <vt:lpstr>8.政府性基金支出预算表</vt:lpstr>
      <vt:lpstr>9.国有资本经营预算收支表</vt:lpstr>
      <vt:lpstr>10.国有资本经营收入表</vt:lpstr>
      <vt:lpstr>11.国有资本经营支出表</vt:lpstr>
      <vt:lpstr>12.社保基金收支表</vt:lpstr>
      <vt:lpstr>13.社保基金收入表</vt:lpstr>
      <vt:lpstr>14.社保基金支出表</vt:lpstr>
      <vt:lpstr>15.政府债务限额表</vt:lpstr>
      <vt:lpstr>16.政府债务余额表</vt:lpstr>
      <vt:lpstr>支出分项明细表</vt:lpstr>
      <vt:lpstr>'3.一般公共预算本级支出表'!Print_Area</vt:lpstr>
      <vt:lpstr>'4.一般公共预算基本支出表'!Print_Area</vt:lpstr>
      <vt:lpstr>'6.政府性基金收支预算表'!Print_Area</vt:lpstr>
      <vt:lpstr>'7.政府性基金收入预算表'!Print_Area</vt:lpstr>
      <vt:lpstr>'8.政府性基金支出预算表'!Print_Area</vt:lpstr>
      <vt:lpstr>'9.国有资本经营预算收支表'!Print_Area</vt:lpstr>
      <vt:lpstr>'1.一般公共财政收入预算表'!Print_Titles</vt:lpstr>
      <vt:lpstr>'2.一般公共财政支出预算表'!Print_Titles</vt:lpstr>
      <vt:lpstr>'3.一般公共预算本级支出表'!Print_Titles</vt:lpstr>
      <vt:lpstr>'4.一般公共预算基本支出表'!Print_Titles</vt:lpstr>
      <vt:lpstr>'6.政府性基金收支预算表'!Print_Titles</vt:lpstr>
      <vt:lpstr>'7.政府性基金收入预算表'!Print_Titles</vt:lpstr>
      <vt:lpstr>'8.政府性基金支出预算表'!Print_Titles</vt:lpstr>
      <vt:lpstr>税收!Print_Titles</vt:lpstr>
      <vt:lpstr>'税收 (2)'!Print_Titles</vt:lpstr>
      <vt:lpstr>专项转移支付支出!Print_Titles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island</dc:creator>
  <cp:lastModifiedBy>xbany</cp:lastModifiedBy>
  <cp:revision>1</cp:revision>
  <cp:lastPrinted>2018-02-06T00:35:41Z</cp:lastPrinted>
  <dcterms:created xsi:type="dcterms:W3CDTF">2011-03-03T08:23:00Z</dcterms:created>
  <dcterms:modified xsi:type="dcterms:W3CDTF">2018-02-06T03:04:02Z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