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2" r:id="rId1"/>
    <sheet name="政府性基金收支平衡表" sheetId="1" r:id="rId2"/>
    <sheet name="政府性基金收入" sheetId="3" r:id="rId3"/>
    <sheet name="政府性基金支出" sheetId="4" r:id="rId4"/>
  </sheets>
  <externalReferences>
    <externalReference r:id="rId5"/>
  </externalReferences>
  <definedNames>
    <definedName name="_xlnm._FilterDatabase" localSheetId="3" hidden="1">政府性基金支出!$A$3:$AK$25</definedName>
    <definedName name="_Order1" hidden="1">255</definedName>
    <definedName name="_Order2" hidden="1">255</definedName>
    <definedName name="下级指标">[1]单位指标查询!$A$3:$O$240</definedName>
    <definedName name="_xlnm._FilterDatabase" localSheetId="2" hidden="1">政府性基金收入!$A$1:$D$21</definedName>
    <definedName name="_xlnm.Print_Titles" localSheetId="3">政府性基金支出!$1:$4</definedName>
    <definedName name="_xlnm.Print_Area" localSheetId="1">政府性基金收支平衡表!$A$1:$H$11</definedName>
    <definedName name="_xlnm.Print_Area" localSheetId="0">封面!$A$1:$I$27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<sst xmlns="http://schemas.openxmlformats.org/spreadsheetml/2006/main" count="81" uniqueCount="68">
  <si>
    <r>
      <rPr>
        <sz val="26"/>
        <rFont val="黑体"/>
        <charset val="134"/>
      </rPr>
      <t xml:space="preserve"> 益阳市资阳区2024</t>
    </r>
    <r>
      <rPr>
        <b/>
        <sz val="26"/>
        <rFont val="黑体"/>
        <charset val="134"/>
      </rPr>
      <t xml:space="preserve">年政府性基金预算调整方案（草案） </t>
    </r>
  </si>
  <si>
    <t>益阳市资阳区财政局编制</t>
  </si>
  <si>
    <t>2024年</t>
  </si>
  <si>
    <t>资阳区2024年政府性基金预算收支调整情况</t>
  </si>
  <si>
    <t>单位：万元</t>
  </si>
  <si>
    <t>收              入</t>
  </si>
  <si>
    <t>支               出</t>
  </si>
  <si>
    <t>项      目</t>
  </si>
  <si>
    <t>年初预算</t>
  </si>
  <si>
    <t>调整预算</t>
  </si>
  <si>
    <t>较年初预算
变动情况</t>
  </si>
  <si>
    <t>一、政府性基金收入</t>
  </si>
  <si>
    <t>一、政府性基金支出</t>
  </si>
  <si>
    <t>二、上级专项转移支付</t>
  </si>
  <si>
    <t xml:space="preserve">    其中：专项债券利息</t>
  </si>
  <si>
    <t>三、地方政府专项债务转贷收入（新增债券）</t>
  </si>
  <si>
    <t>二、调出资金一般公共预算</t>
  </si>
  <si>
    <t>四、地方政府专项债务转贷收入（再融资债券）</t>
  </si>
  <si>
    <t>三、地方政府专项债务还本支出</t>
  </si>
  <si>
    <t>五、调入资金</t>
  </si>
  <si>
    <t>四、结转下年</t>
  </si>
  <si>
    <t>六、上年结转</t>
  </si>
  <si>
    <t>政府性基金收入合计</t>
  </si>
  <si>
    <t>政府性基金支出合计</t>
  </si>
  <si>
    <t>资阳区2024年政府性基金预算收入调整情况</t>
  </si>
  <si>
    <t>项             目</t>
  </si>
  <si>
    <t>较年初预算变动情况</t>
  </si>
  <si>
    <t>合计</t>
  </si>
  <si>
    <t>一、国有土地收益基金收入</t>
  </si>
  <si>
    <t>二、农业土地开发资金收入</t>
  </si>
  <si>
    <t>三、国有土地使用权出让收入</t>
  </si>
  <si>
    <t xml:space="preserve">  土地出让价款收入</t>
  </si>
  <si>
    <t xml:space="preserve">  补缴的土地价款</t>
  </si>
  <si>
    <t xml:space="preserve">  缴纳新增建设用地土地有偿使用权</t>
  </si>
  <si>
    <t xml:space="preserve">  划拨土地收入</t>
  </si>
  <si>
    <t xml:space="preserve">  其他土地出让收入</t>
  </si>
  <si>
    <t>四、大中型水库库区基金收入</t>
  </si>
  <si>
    <t>五、彩票公益金收入</t>
  </si>
  <si>
    <t xml:space="preserve">  福利彩票公益金收入</t>
  </si>
  <si>
    <t xml:space="preserve">  体育彩票公益金收入</t>
  </si>
  <si>
    <t>六、城市基础设施配套费收入</t>
  </si>
  <si>
    <t>七、小型水库移民扶助基金收入</t>
  </si>
  <si>
    <t>八、车辆通行费收入</t>
  </si>
  <si>
    <t>九、污水处理费收入</t>
  </si>
  <si>
    <t>十、其他政府性基金收入</t>
  </si>
  <si>
    <t>资阳区2024年政府性基金预算支出调整情况</t>
  </si>
  <si>
    <t>科目代码</t>
  </si>
  <si>
    <t>科目名称</t>
  </si>
  <si>
    <t>政府性基金支出</t>
  </si>
  <si>
    <t>文化体育与传媒支出</t>
  </si>
  <si>
    <t xml:space="preserve">    国家电影事业发展专项资金安排的支出</t>
  </si>
  <si>
    <t>节能环保支出</t>
  </si>
  <si>
    <t xml:space="preserve">    超长期特别国债安排的支出</t>
  </si>
  <si>
    <t>城乡社区支出</t>
  </si>
  <si>
    <t xml:space="preserve">    国有土地使用权出让收入安排的支出</t>
  </si>
  <si>
    <t xml:space="preserve">    城市基础设施配套费安排的支出</t>
  </si>
  <si>
    <t xml:space="preserve">    国有土地使用权出让收入对应专项债务收入安排的支出</t>
  </si>
  <si>
    <t>农林水支出</t>
  </si>
  <si>
    <t xml:space="preserve">    大中型水库移民后期扶持基金支出</t>
  </si>
  <si>
    <t>资源勘探工业信息等支出</t>
  </si>
  <si>
    <t>其他支出</t>
  </si>
  <si>
    <t xml:space="preserve">    其他政府性基金及对应专项债务收入安排的支出</t>
  </si>
  <si>
    <t xml:space="preserve">    彩票公益金安排的支出</t>
  </si>
  <si>
    <t xml:space="preserve">    超长期特别国债安排的其他支出</t>
  </si>
  <si>
    <t>债务还本支出</t>
  </si>
  <si>
    <t xml:space="preserve">    地方政府专项债务还本支出</t>
  </si>
  <si>
    <t>债务付息支出</t>
  </si>
  <si>
    <t xml:space="preserve">    地方政府专项债务付息支出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</si>
</sst>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  <numFmt numFmtId="178" formatCode="0.0_);[Red]\(0.0\)"/>
    <numFmt numFmtId="179" formatCode="0_);\(0\)"/>
  </numFmts>
  <fonts count="34"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36"/>
      <name val="黑体"/>
      <charset val="134"/>
    </font>
    <font>
      <sz val="26"/>
      <name val="黑体"/>
      <charset val="134"/>
    </font>
    <font>
      <b/>
      <sz val="20"/>
      <name val="黑体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50" applyFont="1" applyFill="1" applyAlignment="1"/>
    <xf numFmtId="0" fontId="0" fillId="0" borderId="0" xfId="50" applyFill="1" applyAlignment="1"/>
    <xf numFmtId="0" fontId="0" fillId="0" borderId="0" xfId="5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76" fontId="3" fillId="0" borderId="0" xfId="51" applyNumberFormat="1" applyFont="1" applyFill="1" applyAlignment="1">
      <alignment horizontal="center" vertical="center" wrapText="1"/>
    </xf>
    <xf numFmtId="0" fontId="3" fillId="0" borderId="0" xfId="50" applyFont="1" applyFill="1" applyAlignment="1"/>
    <xf numFmtId="0" fontId="2" fillId="0" borderId="0" xfId="50" applyFont="1" applyFill="1" applyAlignment="1">
      <alignment horizontal="center"/>
    </xf>
    <xf numFmtId="176" fontId="2" fillId="0" borderId="0" xfId="51" applyNumberFormat="1" applyFont="1" applyFill="1" applyBorder="1" applyAlignment="1">
      <alignment wrapText="1"/>
    </xf>
    <xf numFmtId="176" fontId="2" fillId="0" borderId="0" xfId="51" applyNumberFormat="1" applyFont="1" applyFill="1" applyBorder="1" applyAlignment="1">
      <alignment horizontal="right" vertical="center"/>
    </xf>
    <xf numFmtId="0" fontId="2" fillId="0" borderId="0" xfId="50" applyFont="1" applyFill="1" applyAlignment="1"/>
    <xf numFmtId="0" fontId="2" fillId="0" borderId="1" xfId="50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right" vertical="center" wrapText="1"/>
    </xf>
    <xf numFmtId="0" fontId="4" fillId="0" borderId="2" xfId="50" applyFont="1" applyFill="1" applyBorder="1" applyAlignment="1">
      <alignment horizontal="center" vertical="center"/>
    </xf>
    <xf numFmtId="3" fontId="4" fillId="0" borderId="3" xfId="49" applyNumberFormat="1" applyFont="1" applyFill="1" applyBorder="1" applyAlignment="1" applyProtection="1">
      <alignment vertical="center"/>
    </xf>
    <xf numFmtId="3" fontId="4" fillId="0" borderId="3" xfId="49" applyNumberFormat="1" applyFont="1" applyFill="1" applyBorder="1" applyAlignment="1" applyProtection="1">
      <alignment horizontal="right" vertical="center"/>
    </xf>
    <xf numFmtId="0" fontId="2" fillId="0" borderId="2" xfId="50" applyFont="1" applyFill="1" applyBorder="1" applyAlignment="1">
      <alignment horizontal="center" vertical="center"/>
    </xf>
    <xf numFmtId="3" fontId="2" fillId="0" borderId="2" xfId="49" applyNumberFormat="1" applyFont="1" applyFill="1" applyBorder="1" applyAlignment="1" applyProtection="1">
      <alignment horizontal="left" vertical="center"/>
    </xf>
    <xf numFmtId="3" fontId="2" fillId="0" borderId="2" xfId="49" applyNumberFormat="1" applyFont="1" applyFill="1" applyBorder="1" applyAlignment="1" applyProtection="1">
      <alignment horizontal="right" vertical="center"/>
    </xf>
    <xf numFmtId="0" fontId="2" fillId="0" borderId="2" xfId="50" applyNumberFormat="1" applyFont="1" applyFill="1" applyBorder="1" applyAlignment="1" applyProtection="1">
      <alignment horizontal="right" vertical="center" wrapText="1"/>
    </xf>
    <xf numFmtId="3" fontId="4" fillId="0" borderId="2" xfId="49" applyNumberFormat="1" applyFont="1" applyFill="1" applyBorder="1" applyAlignment="1" applyProtection="1">
      <alignment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3" fontId="2" fillId="0" borderId="2" xfId="49" applyNumberFormat="1" applyFont="1" applyFill="1" applyBorder="1" applyAlignment="1" applyProtection="1">
      <alignment vertical="center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right" vertical="center" wrapText="1"/>
    </xf>
    <xf numFmtId="3" fontId="4" fillId="0" borderId="2" xfId="49" applyNumberFormat="1" applyFont="1" applyFill="1" applyBorder="1" applyAlignment="1" applyProtection="1">
      <alignment horizontal="left" vertical="center"/>
    </xf>
    <xf numFmtId="0" fontId="2" fillId="0" borderId="2" xfId="49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right" vertical="center"/>
    </xf>
    <xf numFmtId="0" fontId="4" fillId="0" borderId="2" xfId="49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right" vertical="center"/>
    </xf>
    <xf numFmtId="0" fontId="2" fillId="0" borderId="2" xfId="49" applyFont="1" applyFill="1" applyBorder="1" applyAlignment="1">
      <alignment vertical="center"/>
    </xf>
    <xf numFmtId="0" fontId="5" fillId="0" borderId="0" xfId="50" applyFont="1" applyFill="1" applyAlignment="1"/>
    <xf numFmtId="0" fontId="1" fillId="0" borderId="0" xfId="49" applyFont="1" applyFill="1" applyAlignment="1">
      <alignment vertical="center"/>
    </xf>
    <xf numFmtId="0" fontId="0" fillId="0" borderId="0" xfId="49" applyFill="1" applyAlignment="1">
      <alignment vertical="center"/>
    </xf>
    <xf numFmtId="0" fontId="0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177" fontId="2" fillId="0" borderId="2" xfId="53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0" fontId="2" fillId="0" borderId="2" xfId="54" applyNumberFormat="1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1" fontId="2" fillId="0" borderId="2" xfId="53" applyNumberFormat="1" applyFont="1" applyFill="1" applyBorder="1" applyAlignment="1" applyProtection="1">
      <alignment vertical="center" wrapText="1"/>
      <protection locked="0"/>
    </xf>
    <xf numFmtId="0" fontId="2" fillId="0" borderId="2" xfId="53" applyFont="1" applyFill="1" applyBorder="1" applyAlignment="1">
      <alignment vertical="center" wrapText="1"/>
    </xf>
    <xf numFmtId="0" fontId="2" fillId="0" borderId="2" xfId="53" applyFont="1" applyFill="1" applyBorder="1" applyAlignment="1">
      <alignment horizontal="right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4" fillId="0" borderId="2" xfId="52" applyFont="1" applyFill="1" applyBorder="1" applyAlignment="1">
      <alignment horizontal="center" vertical="center"/>
    </xf>
    <xf numFmtId="177" fontId="4" fillId="0" borderId="2" xfId="53" applyNumberFormat="1" applyFont="1" applyFill="1" applyBorder="1" applyAlignment="1">
      <alignment horizontal="right" vertical="center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7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10 11" xfId="50"/>
    <cellStyle name="常规_预算执行 2" xfId="51"/>
    <cellStyle name="常规 10_长沙" xfId="52"/>
    <cellStyle name="常规_09年决算参阅资料(常委会定)" xfId="53"/>
    <cellStyle name="常规_Book1_2015年预算市级支出和平衡表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0"/>
  <sheetViews>
    <sheetView view="pageBreakPreview" zoomScaleNormal="100" workbookViewId="0">
      <selection activeCell="E31" sqref="E31"/>
    </sheetView>
  </sheetViews>
  <sheetFormatPr defaultColWidth="9" defaultRowHeight="14.25"/>
  <cols>
    <col min="1" max="1" width="7.125" style="68" customWidth="1"/>
    <col min="2" max="4" width="9" style="68"/>
    <col min="5" max="6" width="15.75" style="68"/>
    <col min="7" max="7" width="9" style="68"/>
    <col min="8" max="8" width="48.5" style="68" customWidth="1"/>
    <col min="9" max="9" width="7.5" style="68" customWidth="1"/>
    <col min="10" max="16384" width="9" style="68"/>
  </cols>
  <sheetData>
    <row r="2" spans="9:10">
      <c r="I2" s="74"/>
      <c r="J2" s="75"/>
    </row>
    <row r="3" spans="9:10">
      <c r="I3" s="74"/>
      <c r="J3" s="76"/>
    </row>
    <row r="6" ht="46.5" spans="5:5">
      <c r="E6" s="69"/>
    </row>
    <row r="9" ht="33.75" customHeight="1" spans="2:8">
      <c r="B9" s="70" t="s">
        <v>0</v>
      </c>
      <c r="C9" s="70"/>
      <c r="D9" s="70"/>
      <c r="E9" s="70"/>
      <c r="F9" s="70"/>
      <c r="G9" s="70"/>
      <c r="H9" s="70"/>
    </row>
    <row r="11" ht="25.5" spans="5:5">
      <c r="E11" s="71"/>
    </row>
    <row r="19" spans="2:8">
      <c r="B19" s="72" t="s">
        <v>1</v>
      </c>
      <c r="C19" s="72"/>
      <c r="D19" s="72"/>
      <c r="E19" s="72"/>
      <c r="F19" s="72"/>
      <c r="G19" s="72"/>
      <c r="H19" s="72"/>
    </row>
    <row r="20" spans="2:8">
      <c r="B20" s="73" t="s">
        <v>2</v>
      </c>
      <c r="C20" s="73"/>
      <c r="D20" s="73"/>
      <c r="E20" s="73"/>
      <c r="F20" s="73"/>
      <c r="G20" s="73"/>
      <c r="H20" s="73"/>
    </row>
  </sheetData>
  <mergeCells count="4">
    <mergeCell ref="B9:H9"/>
    <mergeCell ref="B19:H19"/>
    <mergeCell ref="B20:H20"/>
    <mergeCell ref="J2:J3"/>
  </mergeCells>
  <printOptions horizontalCentered="1"/>
  <pageMargins left="0.590277777777778" right="0.590277777777778" top="0.984027777777778" bottom="0.984027777777778" header="0.511805555555556" footer="0.511805555555556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selection activeCell="G21" sqref="G21"/>
    </sheetView>
  </sheetViews>
  <sheetFormatPr defaultColWidth="9" defaultRowHeight="14.25"/>
  <cols>
    <col min="1" max="1" width="33.5" style="5" customWidth="1"/>
    <col min="2" max="4" width="9.625" style="5" customWidth="1"/>
    <col min="5" max="5" width="33.75" style="5" customWidth="1"/>
    <col min="6" max="8" width="9.625" style="5" customWidth="1"/>
    <col min="9" max="10" width="9" style="5"/>
    <col min="11" max="11" width="16.25" style="5" customWidth="1"/>
    <col min="12" max="22" width="9" style="5"/>
    <col min="23" max="35" width="9" style="6"/>
  </cols>
  <sheetData>
    <row r="1" s="51" customFormat="1" ht="27" customHeight="1" spans="1:35">
      <c r="A1" s="53" t="s">
        <v>3</v>
      </c>
      <c r="B1" s="53"/>
      <c r="C1" s="53"/>
      <c r="D1" s="53"/>
      <c r="E1" s="53"/>
      <c r="F1" s="53"/>
      <c r="G1" s="53"/>
      <c r="H1" s="53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="52" customFormat="1" ht="15" customHeight="1" spans="1:35">
      <c r="A2" s="54"/>
      <c r="B2" s="55"/>
      <c r="C2" s="55"/>
      <c r="D2" s="55"/>
      <c r="E2" s="54"/>
      <c r="F2" s="54"/>
      <c r="G2" s="54"/>
      <c r="H2" s="56" t="s">
        <v>4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="52" customFormat="1" ht="35" customHeight="1" spans="1:35">
      <c r="A3" s="57" t="s">
        <v>5</v>
      </c>
      <c r="B3" s="57"/>
      <c r="C3" s="57"/>
      <c r="D3" s="57"/>
      <c r="E3" s="57" t="s">
        <v>6</v>
      </c>
      <c r="F3" s="57"/>
      <c r="G3" s="57"/>
      <c r="H3" s="5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="52" customFormat="1" ht="35" customHeight="1" spans="1:35">
      <c r="A4" s="58" t="s">
        <v>7</v>
      </c>
      <c r="B4" s="15" t="s">
        <v>8</v>
      </c>
      <c r="C4" s="15" t="s">
        <v>9</v>
      </c>
      <c r="D4" s="15" t="s">
        <v>10</v>
      </c>
      <c r="E4" s="58" t="s">
        <v>7</v>
      </c>
      <c r="F4" s="15" t="s">
        <v>8</v>
      </c>
      <c r="G4" s="15" t="s">
        <v>9</v>
      </c>
      <c r="H4" s="15" t="s">
        <v>10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="52" customFormat="1" ht="35" customHeight="1" spans="1:35">
      <c r="A5" s="59" t="s">
        <v>11</v>
      </c>
      <c r="B5" s="50">
        <v>11891</v>
      </c>
      <c r="C5" s="50">
        <v>16348</v>
      </c>
      <c r="D5" s="50">
        <f t="shared" ref="D5:D8" si="0">C5-B5</f>
        <v>4457</v>
      </c>
      <c r="E5" s="60" t="s">
        <v>12</v>
      </c>
      <c r="F5" s="61">
        <v>55435</v>
      </c>
      <c r="G5" s="61">
        <f>113430+4861+17700</f>
        <v>135991</v>
      </c>
      <c r="H5" s="50">
        <f t="shared" ref="H5:H9" si="1">G5-F5</f>
        <v>80556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="52" customFormat="1" ht="35" customHeight="1" spans="1:35">
      <c r="A6" s="60" t="s">
        <v>13</v>
      </c>
      <c r="B6" s="50">
        <v>47254</v>
      </c>
      <c r="C6" s="50">
        <f>29645+767-4+4861</f>
        <v>35269</v>
      </c>
      <c r="D6" s="50">
        <f t="shared" si="0"/>
        <v>-11985</v>
      </c>
      <c r="E6" s="60" t="s">
        <v>14</v>
      </c>
      <c r="F6" s="61">
        <v>8141</v>
      </c>
      <c r="G6" s="61">
        <v>7403</v>
      </c>
      <c r="H6" s="50">
        <f t="shared" si="1"/>
        <v>-738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="52" customFormat="1" ht="35" customHeight="1" spans="1:35">
      <c r="A7" s="60" t="s">
        <v>15</v>
      </c>
      <c r="B7" s="50"/>
      <c r="C7" s="50">
        <f>76800+17700</f>
        <v>94500</v>
      </c>
      <c r="D7" s="50">
        <f t="shared" si="0"/>
        <v>94500</v>
      </c>
      <c r="E7" s="60" t="s">
        <v>16</v>
      </c>
      <c r="F7" s="61"/>
      <c r="G7" s="61">
        <v>9320</v>
      </c>
      <c r="H7" s="50">
        <f t="shared" si="1"/>
        <v>9320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="52" customFormat="1" ht="35" customHeight="1" spans="1:35">
      <c r="A8" s="60" t="s">
        <v>17</v>
      </c>
      <c r="B8" s="50"/>
      <c r="C8" s="50">
        <v>13390</v>
      </c>
      <c r="D8" s="50">
        <f t="shared" si="0"/>
        <v>13390</v>
      </c>
      <c r="E8" s="60" t="s">
        <v>18</v>
      </c>
      <c r="F8" s="61">
        <v>3710</v>
      </c>
      <c r="G8" s="61">
        <f>13390+3710</f>
        <v>17100</v>
      </c>
      <c r="H8" s="50">
        <f t="shared" si="1"/>
        <v>13390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="52" customFormat="1" ht="35" customHeight="1" spans="1:35">
      <c r="A9" s="60" t="s">
        <v>19</v>
      </c>
      <c r="B9" s="50"/>
      <c r="C9" s="50"/>
      <c r="D9" s="50"/>
      <c r="E9" s="60" t="s">
        <v>20</v>
      </c>
      <c r="F9" s="61"/>
      <c r="G9" s="61">
        <f>C11-G5-G7-G8</f>
        <v>12182</v>
      </c>
      <c r="H9" s="50">
        <f t="shared" si="1"/>
        <v>12182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="52" customFormat="1" ht="35" customHeight="1" spans="1:35">
      <c r="A10" s="60" t="s">
        <v>21</v>
      </c>
      <c r="B10" s="50"/>
      <c r="C10" s="50">
        <v>15086</v>
      </c>
      <c r="D10" s="50">
        <f>C10-B10</f>
        <v>15086</v>
      </c>
      <c r="E10" s="62"/>
      <c r="F10" s="63"/>
      <c r="G10" s="63"/>
      <c r="H10" s="50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="52" customFormat="1" ht="35" customHeight="1" spans="1:35">
      <c r="A11" s="64" t="s">
        <v>22</v>
      </c>
      <c r="B11" s="65">
        <f>B5+B6+B7+B8+B9+B10</f>
        <v>59145</v>
      </c>
      <c r="C11" s="65">
        <f>SUM(C5:C10)</f>
        <v>174593</v>
      </c>
      <c r="D11" s="65">
        <f>C11-B11</f>
        <v>115448</v>
      </c>
      <c r="E11" s="64" t="s">
        <v>23</v>
      </c>
      <c r="F11" s="65">
        <f>F5+F7+F8+F9</f>
        <v>59145</v>
      </c>
      <c r="G11" s="65">
        <f>G5+G7+G8+G9</f>
        <v>174593</v>
      </c>
      <c r="H11" s="65">
        <f>H5+H7+H8+H9</f>
        <v>115448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</sheetData>
  <mergeCells count="3">
    <mergeCell ref="A1:H1"/>
    <mergeCell ref="A3:D3"/>
    <mergeCell ref="E3:H3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blackAndWhite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view="pageBreakPreview" zoomScaleNormal="100" workbookViewId="0">
      <selection activeCell="A1" sqref="A1:D1"/>
    </sheetView>
  </sheetViews>
  <sheetFormatPr defaultColWidth="9" defaultRowHeight="14.25"/>
  <cols>
    <col min="1" max="1" width="59.125" style="5" customWidth="1"/>
    <col min="2" max="3" width="21.875" style="5" customWidth="1"/>
    <col min="4" max="4" width="21.875" style="4" customWidth="1"/>
    <col min="5" max="22" width="9" style="5"/>
    <col min="23" max="37" width="9" style="6"/>
  </cols>
  <sheetData>
    <row r="1" s="38" customFormat="1" ht="27" customHeight="1" spans="1:10">
      <c r="A1" s="41" t="s">
        <v>24</v>
      </c>
      <c r="B1" s="41"/>
      <c r="C1" s="41"/>
      <c r="D1" s="41"/>
      <c r="E1" s="42"/>
      <c r="F1" s="42"/>
      <c r="G1" s="42"/>
      <c r="H1" s="42"/>
      <c r="I1" s="42"/>
      <c r="J1" s="42"/>
    </row>
    <row r="2" s="39" customFormat="1" ht="15" customHeight="1" spans="1:37">
      <c r="A2" s="43"/>
      <c r="B2" s="43"/>
      <c r="C2" s="43"/>
      <c r="D2" s="44" t="s">
        <v>4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="40" customFormat="1" ht="21.5" customHeight="1" spans="1:37">
      <c r="A3" s="45" t="s">
        <v>25</v>
      </c>
      <c r="B3" s="15" t="s">
        <v>8</v>
      </c>
      <c r="C3" s="15" t="s">
        <v>9</v>
      </c>
      <c r="D3" s="15" t="s">
        <v>26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="39" customFormat="1" ht="21.5" customHeight="1" spans="1:37">
      <c r="A4" s="46" t="s">
        <v>27</v>
      </c>
      <c r="B4" s="47">
        <f>B5+B6+B7+B13+B14+B17+B18+B19+B20+B21</f>
        <v>11891</v>
      </c>
      <c r="C4" s="47">
        <f>C5+C6+C7+C13+C14+C17+C18+C19+C20+C21</f>
        <v>16348</v>
      </c>
      <c r="D4" s="47">
        <f t="shared" ref="D4:D8" si="0">C4-B4</f>
        <v>4457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="39" customFormat="1" ht="21.5" customHeight="1" spans="1:37">
      <c r="A5" s="48" t="s">
        <v>28</v>
      </c>
      <c r="B5" s="49"/>
      <c r="C5" s="49"/>
      <c r="D5" s="49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="39" customFormat="1" ht="21.5" customHeight="1" spans="1:37">
      <c r="A6" s="48" t="s">
        <v>29</v>
      </c>
      <c r="B6" s="49"/>
      <c r="C6" s="49"/>
      <c r="D6" s="49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="39" customFormat="1" ht="21.5" customHeight="1" spans="1:37">
      <c r="A7" s="48" t="s">
        <v>30</v>
      </c>
      <c r="B7" s="49">
        <f>SUM(B8:B12)</f>
        <v>11851</v>
      </c>
      <c r="C7" s="49">
        <f>SUM(C8:C12)</f>
        <v>5547</v>
      </c>
      <c r="D7" s="49">
        <f t="shared" si="0"/>
        <v>-6304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="39" customFormat="1" ht="21.5" customHeight="1" spans="1:37">
      <c r="A8" s="48" t="s">
        <v>31</v>
      </c>
      <c r="B8" s="50">
        <v>11851</v>
      </c>
      <c r="C8" s="50">
        <v>5547</v>
      </c>
      <c r="D8" s="49">
        <f t="shared" si="0"/>
        <v>-6304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="39" customFormat="1" ht="21.5" customHeight="1" spans="1:37">
      <c r="A9" s="48" t="s">
        <v>32</v>
      </c>
      <c r="B9" s="49"/>
      <c r="C9" s="49"/>
      <c r="D9" s="49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="39" customFormat="1" ht="21.5" customHeight="1" spans="1:37">
      <c r="A10" s="48" t="s">
        <v>33</v>
      </c>
      <c r="B10" s="49"/>
      <c r="C10" s="49"/>
      <c r="D10" s="4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="39" customFormat="1" ht="21.5" customHeight="1" spans="1:37">
      <c r="A11" s="48" t="s">
        <v>34</v>
      </c>
      <c r="B11" s="49"/>
      <c r="C11" s="49"/>
      <c r="D11" s="4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="39" customFormat="1" ht="21.5" customHeight="1" spans="1:37">
      <c r="A12" s="48" t="s">
        <v>35</v>
      </c>
      <c r="B12" s="49"/>
      <c r="C12" s="49"/>
      <c r="D12" s="4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="39" customFormat="1" ht="21.5" customHeight="1" spans="1:37">
      <c r="A13" s="48" t="s">
        <v>36</v>
      </c>
      <c r="B13" s="49"/>
      <c r="C13" s="49"/>
      <c r="D13" s="49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="39" customFormat="1" ht="21.5" customHeight="1" spans="1:37">
      <c r="A14" s="48" t="s">
        <v>37</v>
      </c>
      <c r="B14" s="49"/>
      <c r="C14" s="49"/>
      <c r="D14" s="4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="39" customFormat="1" ht="21.5" customHeight="1" spans="1:37">
      <c r="A15" s="48" t="s">
        <v>38</v>
      </c>
      <c r="B15" s="49"/>
      <c r="C15" s="49"/>
      <c r="D15" s="4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="39" customFormat="1" ht="21.5" customHeight="1" spans="1:37">
      <c r="A16" s="48" t="s">
        <v>39</v>
      </c>
      <c r="B16" s="49"/>
      <c r="C16" s="49"/>
      <c r="D16" s="4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="39" customFormat="1" ht="21.5" customHeight="1" spans="1:37">
      <c r="A17" s="48" t="s">
        <v>40</v>
      </c>
      <c r="B17" s="49">
        <v>40</v>
      </c>
      <c r="C17" s="49">
        <v>66</v>
      </c>
      <c r="D17" s="49">
        <f>C17-B17</f>
        <v>26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="39" customFormat="1" ht="21.5" customHeight="1" spans="1:37">
      <c r="A18" s="48" t="s">
        <v>41</v>
      </c>
      <c r="B18" s="49"/>
      <c r="C18" s="49"/>
      <c r="D18" s="4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="39" customFormat="1" ht="21.5" customHeight="1" spans="1:37">
      <c r="A19" s="48" t="s">
        <v>42</v>
      </c>
      <c r="B19" s="49"/>
      <c r="C19" s="49"/>
      <c r="D19" s="4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="39" customFormat="1" ht="21.5" customHeight="1" spans="1:37">
      <c r="A20" s="48" t="s">
        <v>43</v>
      </c>
      <c r="B20" s="49"/>
      <c r="C20" s="49"/>
      <c r="D20" s="4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="39" customFormat="1" ht="21.5" customHeight="1" spans="1:37">
      <c r="A21" s="48" t="s">
        <v>44</v>
      </c>
      <c r="B21" s="49"/>
      <c r="C21" s="49">
        <f>8189+2546</f>
        <v>10735</v>
      </c>
      <c r="D21" s="49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blackAndWhite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tabSelected="1" view="pageBreakPreview" zoomScaleNormal="100" workbookViewId="0">
      <selection activeCell="I11" sqref="I11"/>
    </sheetView>
  </sheetViews>
  <sheetFormatPr defaultColWidth="9" defaultRowHeight="14.25"/>
  <cols>
    <col min="1" max="1" width="13.5833333333333" style="4" customWidth="1"/>
    <col min="2" max="2" width="56" style="5" customWidth="1"/>
    <col min="3" max="5" width="18.625" style="5" customWidth="1"/>
    <col min="6" max="22" width="9" style="5"/>
    <col min="23" max="37" width="9" style="6"/>
  </cols>
  <sheetData>
    <row r="1" s="1" customFormat="1" ht="27" customHeight="1" spans="1:10">
      <c r="A1" s="7" t="s">
        <v>45</v>
      </c>
      <c r="B1" s="7"/>
      <c r="C1" s="7"/>
      <c r="D1" s="7"/>
      <c r="E1" s="7"/>
      <c r="F1" s="8"/>
      <c r="G1" s="8"/>
      <c r="H1" s="8"/>
      <c r="I1" s="8"/>
      <c r="J1" s="8"/>
    </row>
    <row r="2" s="2" customFormat="1" ht="15" customHeight="1" spans="1:37">
      <c r="A2" s="9"/>
      <c r="B2" s="10"/>
      <c r="C2" s="10"/>
      <c r="D2" s="10"/>
      <c r="E2" s="11" t="s">
        <v>4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="3" customFormat="1" ht="24" customHeight="1" spans="1:37">
      <c r="A3" s="13" t="s">
        <v>46</v>
      </c>
      <c r="B3" s="14" t="s">
        <v>47</v>
      </c>
      <c r="C3" s="15" t="s">
        <v>8</v>
      </c>
      <c r="D3" s="15" t="s">
        <v>9</v>
      </c>
      <c r="E3" s="15" t="s">
        <v>26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="3" customFormat="1" ht="24" customHeight="1" spans="1:37">
      <c r="A4" s="16"/>
      <c r="B4" s="17" t="s">
        <v>48</v>
      </c>
      <c r="C4" s="18">
        <f>C5+C9+C14+C18+C24</f>
        <v>55435</v>
      </c>
      <c r="D4" s="18">
        <f>D5+D7+D9+D14+D16+D18+D22+D24</f>
        <v>135991</v>
      </c>
      <c r="E4" s="18">
        <f t="shared" ref="E4:E8" si="0">D4-C4</f>
        <v>80556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="2" customFormat="1" ht="24" customHeight="1" spans="1:37">
      <c r="A5" s="19">
        <v>207</v>
      </c>
      <c r="B5" s="20" t="s">
        <v>49</v>
      </c>
      <c r="C5" s="21">
        <f>C6</f>
        <v>3</v>
      </c>
      <c r="D5" s="21">
        <f>D6</f>
        <v>1</v>
      </c>
      <c r="E5" s="18">
        <f t="shared" si="0"/>
        <v>-2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="2" customFormat="1" ht="24" customHeight="1" spans="1:37">
      <c r="A6" s="22">
        <v>20707</v>
      </c>
      <c r="B6" s="23" t="s">
        <v>50</v>
      </c>
      <c r="C6" s="24">
        <v>3</v>
      </c>
      <c r="D6" s="24">
        <v>1</v>
      </c>
      <c r="E6" s="25">
        <f t="shared" si="0"/>
        <v>-2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="2" customFormat="1" ht="24" customHeight="1" spans="1:37">
      <c r="A7" s="19">
        <v>211</v>
      </c>
      <c r="B7" s="20" t="s">
        <v>51</v>
      </c>
      <c r="C7" s="21">
        <f>C8</f>
        <v>3</v>
      </c>
      <c r="D7" s="21">
        <f>D8</f>
        <v>1000</v>
      </c>
      <c r="E7" s="18">
        <f t="shared" si="0"/>
        <v>997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="2" customFormat="1" ht="24" customHeight="1" spans="1:37">
      <c r="A8" s="22">
        <v>21198</v>
      </c>
      <c r="B8" s="23" t="s">
        <v>52</v>
      </c>
      <c r="C8" s="24">
        <v>3</v>
      </c>
      <c r="D8" s="24">
        <v>1000</v>
      </c>
      <c r="E8" s="25">
        <f t="shared" si="0"/>
        <v>997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="2" customFormat="1" ht="24" customHeight="1" spans="1:37">
      <c r="A9" s="19">
        <v>212</v>
      </c>
      <c r="B9" s="26" t="s">
        <v>53</v>
      </c>
      <c r="C9" s="27">
        <f>SUM(C10:C12)</f>
        <v>46241</v>
      </c>
      <c r="D9" s="27">
        <f>SUM(D10:D13)</f>
        <v>25010</v>
      </c>
      <c r="E9" s="18">
        <f t="shared" ref="E9:E13" si="1">D9-C9</f>
        <v>-21231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="2" customFormat="1" ht="24" customHeight="1" spans="1:37">
      <c r="A10" s="22">
        <v>21208</v>
      </c>
      <c r="B10" s="28" t="s">
        <v>54</v>
      </c>
      <c r="C10" s="24">
        <v>45741</v>
      </c>
      <c r="D10" s="24">
        <v>10423</v>
      </c>
      <c r="E10" s="25">
        <f t="shared" si="1"/>
        <v>-35318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="2" customFormat="1" ht="24" customHeight="1" spans="1:37">
      <c r="A11" s="22">
        <v>21213</v>
      </c>
      <c r="B11" s="28" t="s">
        <v>55</v>
      </c>
      <c r="C11" s="24">
        <v>500</v>
      </c>
      <c r="D11" s="24">
        <v>204</v>
      </c>
      <c r="E11" s="18">
        <f t="shared" si="1"/>
        <v>-296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="2" customFormat="1" ht="24" customHeight="1" spans="1:37">
      <c r="A12" s="22">
        <v>21219</v>
      </c>
      <c r="B12" s="29" t="s">
        <v>56</v>
      </c>
      <c r="C12" s="30"/>
      <c r="D12" s="24">
        <v>377</v>
      </c>
      <c r="E12" s="25">
        <f t="shared" si="1"/>
        <v>377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="2" customFormat="1" ht="24" customHeight="1" spans="1:37">
      <c r="A13" s="22">
        <v>21298</v>
      </c>
      <c r="B13" s="29" t="s">
        <v>52</v>
      </c>
      <c r="C13" s="30"/>
      <c r="D13" s="24">
        <v>14006</v>
      </c>
      <c r="E13" s="25">
        <f t="shared" si="1"/>
        <v>14006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="2" customFormat="1" ht="24" customHeight="1" spans="1:37">
      <c r="A14" s="19">
        <v>213</v>
      </c>
      <c r="B14" s="26" t="s">
        <v>57</v>
      </c>
      <c r="C14" s="27">
        <f>C15</f>
        <v>650</v>
      </c>
      <c r="D14" s="27">
        <f>D15</f>
        <v>452</v>
      </c>
      <c r="E14" s="27">
        <f>E15</f>
        <v>-198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="2" customFormat="1" ht="24" customHeight="1" spans="1:37">
      <c r="A15" s="22">
        <v>21372</v>
      </c>
      <c r="B15" s="29" t="s">
        <v>58</v>
      </c>
      <c r="C15" s="30">
        <v>650</v>
      </c>
      <c r="D15" s="24">
        <v>452</v>
      </c>
      <c r="E15" s="25">
        <f t="shared" ref="E15:E25" si="2">D15-C15</f>
        <v>-198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="2" customFormat="1" ht="24" customHeight="1" spans="1:37">
      <c r="A16" s="19">
        <v>215</v>
      </c>
      <c r="B16" s="26" t="s">
        <v>59</v>
      </c>
      <c r="C16" s="27"/>
      <c r="D16" s="27">
        <f>D17</f>
        <v>2560</v>
      </c>
      <c r="E16" s="27">
        <f t="shared" si="2"/>
        <v>2560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="2" customFormat="1" ht="24" customHeight="1" spans="1:37">
      <c r="A17" s="22">
        <v>21598</v>
      </c>
      <c r="B17" s="29" t="s">
        <v>52</v>
      </c>
      <c r="C17" s="30"/>
      <c r="D17" s="24">
        <f>149+2411</f>
        <v>2560</v>
      </c>
      <c r="E17" s="25">
        <f t="shared" si="2"/>
        <v>2560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="2" customFormat="1" ht="24" customHeight="1" spans="1:37">
      <c r="A18" s="19">
        <v>229</v>
      </c>
      <c r="B18" s="31" t="s">
        <v>60</v>
      </c>
      <c r="C18" s="27">
        <f>C19+C20+C21</f>
        <v>400</v>
      </c>
      <c r="D18" s="27">
        <f>D19+D20+D21</f>
        <v>81865</v>
      </c>
      <c r="E18" s="27">
        <f>E19+E20+E21</f>
        <v>81465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="2" customFormat="1" ht="24" customHeight="1" spans="1:37">
      <c r="A19" s="22">
        <v>22904</v>
      </c>
      <c r="B19" s="32" t="s">
        <v>61</v>
      </c>
      <c r="C19" s="33"/>
      <c r="D19" s="24">
        <v>79979</v>
      </c>
      <c r="E19" s="25">
        <f t="shared" si="2"/>
        <v>79979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="2" customFormat="1" ht="24" customHeight="1" spans="1:37">
      <c r="A20" s="22">
        <v>22960</v>
      </c>
      <c r="B20" s="32" t="s">
        <v>62</v>
      </c>
      <c r="C20" s="33">
        <v>400</v>
      </c>
      <c r="D20" s="24">
        <v>436</v>
      </c>
      <c r="E20" s="25">
        <f t="shared" si="2"/>
        <v>36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="2" customFormat="1" ht="24" customHeight="1" spans="1:37">
      <c r="A21" s="22">
        <v>22998</v>
      </c>
      <c r="B21" s="32" t="s">
        <v>63</v>
      </c>
      <c r="C21" s="33"/>
      <c r="D21" s="24">
        <v>1450</v>
      </c>
      <c r="E21" s="25">
        <f t="shared" si="2"/>
        <v>1450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="2" customFormat="1" ht="24" customHeight="1" spans="1:37">
      <c r="A22" s="19">
        <v>231</v>
      </c>
      <c r="B22" s="34" t="s">
        <v>64</v>
      </c>
      <c r="C22" s="35"/>
      <c r="D22" s="35">
        <f>SUM(D23)</f>
        <v>17700</v>
      </c>
      <c r="E22" s="18">
        <f t="shared" si="2"/>
        <v>17700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="2" customFormat="1" ht="24" customHeight="1" spans="1:37">
      <c r="A23" s="22">
        <v>23104</v>
      </c>
      <c r="B23" s="36" t="s">
        <v>65</v>
      </c>
      <c r="C23" s="33"/>
      <c r="D23" s="33">
        <v>17700</v>
      </c>
      <c r="E23" s="25">
        <f t="shared" si="2"/>
        <v>17700</v>
      </c>
      <c r="F23" s="12"/>
      <c r="G23" s="12"/>
      <c r="H23" s="3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="2" customFormat="1" ht="24" customHeight="1" spans="1:37">
      <c r="A24" s="19">
        <v>232</v>
      </c>
      <c r="B24" s="34" t="s">
        <v>66</v>
      </c>
      <c r="C24" s="35">
        <f>SUM(C25)</f>
        <v>8141</v>
      </c>
      <c r="D24" s="35">
        <f>SUM(D25)</f>
        <v>7403</v>
      </c>
      <c r="E24" s="18">
        <f t="shared" si="2"/>
        <v>-738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="2" customFormat="1" ht="24" customHeight="1" spans="1:37">
      <c r="A25" s="22">
        <v>23204</v>
      </c>
      <c r="B25" s="36" t="s">
        <v>67</v>
      </c>
      <c r="C25" s="33">
        <v>8141</v>
      </c>
      <c r="D25" s="33">
        <v>7403</v>
      </c>
      <c r="E25" s="25">
        <f t="shared" si="2"/>
        <v>-738</v>
      </c>
      <c r="F25" s="12"/>
      <c r="G25" s="12"/>
      <c r="H25" s="3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</sheetData>
  <autoFilter xmlns:etc="http://www.wps.cn/officeDocument/2017/etCustomData" ref="A3:AK25" etc:filterBottomFollowUsedRange="0">
    <extLst/>
  </autoFilter>
  <mergeCells count="2">
    <mergeCell ref="A1:E1"/>
    <mergeCell ref="A3:A4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政府性基金收支平衡表</vt:lpstr>
      <vt:lpstr>政府性基金收入</vt:lpstr>
      <vt:lpstr>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WPS_1655105178</cp:lastModifiedBy>
  <dcterms:created xsi:type="dcterms:W3CDTF">2024-09-13T00:49:00Z</dcterms:created>
  <dcterms:modified xsi:type="dcterms:W3CDTF">2024-12-05T07:41:34Z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F42B21AAB44A41CCB90A9A3D8A2B2EE4_12</vt:lpwstr>
  </property>
</Properties>
</file>